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20730" windowHeight="11160" tabRatio="624"/>
  </bookViews>
  <sheets>
    <sheet name="BOQ" sheetId="6" r:id="rId1"/>
    <sheet name="Occupancy" sheetId="11" state="hidden" r:id="rId2"/>
    <sheet name="Opening Schedule" sheetId="8" state="hidden" r:id="rId3"/>
    <sheet name="BBS-Pile" sheetId="7" state="hidden" r:id="rId4"/>
  </sheets>
  <definedNames>
    <definedName name="_xlnm.Print_Area" localSheetId="0">BOQ!$A$1:$G$392</definedName>
    <definedName name="_xlnm.Print_Area" localSheetId="2">'Opening Schedule'!$A$1:$T$44</definedName>
    <definedName name="_xlnm.Print_Titles" localSheetId="0">BOQ!$15:$17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8" i="6" l="1"/>
  <c r="D263" i="6"/>
  <c r="D262" i="6"/>
  <c r="A141" i="6" l="1"/>
  <c r="A143" i="6" s="1"/>
  <c r="A145" i="6" s="1"/>
  <c r="A147" i="6" s="1"/>
  <c r="J25" i="8" l="1"/>
  <c r="K25" i="8"/>
  <c r="L25" i="8"/>
  <c r="M25" i="8"/>
  <c r="N25" i="8"/>
  <c r="O25" i="8"/>
  <c r="P25" i="8"/>
  <c r="Q25" i="8"/>
  <c r="I25" i="8"/>
  <c r="F10" i="8" l="1"/>
  <c r="F24" i="8"/>
  <c r="G24" i="8"/>
  <c r="H24" i="8"/>
  <c r="G23" i="8"/>
  <c r="H23" i="8"/>
  <c r="F23" i="8"/>
  <c r="F22" i="8"/>
  <c r="G22" i="8"/>
  <c r="H22" i="8"/>
  <c r="F21" i="8"/>
  <c r="G21" i="8"/>
  <c r="H21" i="8"/>
  <c r="G20" i="8"/>
  <c r="H20" i="8"/>
  <c r="F20" i="8"/>
  <c r="G19" i="8"/>
  <c r="H19" i="8"/>
  <c r="F19" i="8"/>
  <c r="A226" i="6"/>
  <c r="A228" i="6" s="1"/>
  <c r="A233" i="6" s="1"/>
  <c r="B25" i="11"/>
  <c r="F9" i="8"/>
  <c r="F11" i="8"/>
  <c r="F12" i="8"/>
  <c r="F13" i="8"/>
  <c r="F14" i="8"/>
  <c r="F15" i="8"/>
  <c r="F16" i="8"/>
  <c r="F17" i="8"/>
  <c r="F18" i="8"/>
  <c r="F8" i="8"/>
  <c r="G18" i="8"/>
  <c r="H18" i="8"/>
  <c r="A195" i="6"/>
  <c r="A198" i="6" s="1"/>
  <c r="C25" i="11"/>
  <c r="D25" i="11"/>
  <c r="A13" i="11"/>
  <c r="A14" i="11"/>
  <c r="A15" i="11"/>
  <c r="A16" i="11"/>
  <c r="A17" i="11"/>
  <c r="A18" i="11"/>
  <c r="A19" i="11"/>
  <c r="A20" i="11"/>
  <c r="A21" i="11"/>
  <c r="A22" i="11"/>
  <c r="A27" i="6"/>
  <c r="A32" i="6" s="1"/>
  <c r="A37" i="6" s="1"/>
  <c r="G17" i="8"/>
  <c r="H17" i="8"/>
  <c r="G16" i="8"/>
  <c r="H16" i="8"/>
  <c r="G9" i="8"/>
  <c r="H9" i="8"/>
  <c r="G10" i="8"/>
  <c r="H10" i="8"/>
  <c r="G11" i="8"/>
  <c r="H11" i="8"/>
  <c r="G12" i="8"/>
  <c r="H12" i="8"/>
  <c r="G13" i="8"/>
  <c r="H13" i="8"/>
  <c r="G14" i="8"/>
  <c r="H14" i="8"/>
  <c r="G15" i="8"/>
  <c r="H15" i="8"/>
  <c r="G8" i="8"/>
  <c r="H8" i="8"/>
  <c r="AJ43" i="7"/>
  <c r="AI43" i="7"/>
  <c r="AH43" i="7"/>
  <c r="AG43" i="7"/>
  <c r="AF43" i="7"/>
  <c r="AE43" i="7"/>
  <c r="AA43" i="7"/>
  <c r="Y43" i="7"/>
  <c r="E39" i="7"/>
  <c r="E34" i="7"/>
  <c r="E29" i="7"/>
  <c r="I43" i="7"/>
  <c r="H43" i="7"/>
  <c r="E37" i="7"/>
  <c r="M39" i="7" s="1"/>
  <c r="X39" i="7" s="1"/>
  <c r="E32" i="7"/>
  <c r="M34" i="7" s="1"/>
  <c r="X34" i="7" s="1"/>
  <c r="E27" i="7"/>
  <c r="X27" i="7" s="1"/>
  <c r="M191" i="6"/>
  <c r="M106" i="6"/>
  <c r="N86" i="6"/>
  <c r="F22" i="6"/>
  <c r="F21" i="6"/>
  <c r="D37" i="7"/>
  <c r="D38" i="7" s="1"/>
  <c r="D39" i="7" s="1"/>
  <c r="D32" i="7"/>
  <c r="D33" i="7" s="1"/>
  <c r="D34" i="7" s="1"/>
  <c r="D27" i="7"/>
  <c r="D28" i="7" s="1"/>
  <c r="M29" i="7" l="1"/>
  <c r="X29" i="7" s="1"/>
  <c r="AC27" i="7"/>
  <c r="AC43" i="7" s="1"/>
  <c r="M28" i="7"/>
  <c r="E28" i="7" s="1"/>
  <c r="S28" i="7" s="1"/>
  <c r="AB34" i="7"/>
  <c r="X32" i="7"/>
  <c r="AD32" i="7" s="1"/>
  <c r="AD43" i="7" s="1"/>
  <c r="M33" i="7"/>
  <c r="E33" i="7" s="1"/>
  <c r="S33" i="7" s="1"/>
  <c r="X33" i="7" s="1"/>
  <c r="Z33" i="7" s="1"/>
  <c r="D29" i="7"/>
  <c r="AB39" i="7"/>
  <c r="M38" i="7"/>
  <c r="E38" i="7" s="1"/>
  <c r="X37" i="7"/>
  <c r="AD37" i="7" s="1"/>
  <c r="X28" i="7" l="1"/>
  <c r="Z28" i="7" s="1"/>
  <c r="Z43" i="7" s="1"/>
  <c r="AH45" i="7" s="1"/>
  <c r="AI48" i="7" s="1"/>
  <c r="AB29" i="7"/>
  <c r="AB43" i="7" s="1"/>
  <c r="S38" i="7"/>
  <c r="X38" i="7" s="1"/>
  <c r="Z38" i="7" s="1"/>
  <c r="AH46" i="7" l="1"/>
</calcChain>
</file>

<file path=xl/sharedStrings.xml><?xml version="1.0" encoding="utf-8"?>
<sst xmlns="http://schemas.openxmlformats.org/spreadsheetml/2006/main" count="739" uniqueCount="466">
  <si>
    <t>MT</t>
  </si>
  <si>
    <t>B</t>
  </si>
  <si>
    <t>Rev.No: R0</t>
  </si>
  <si>
    <t>Date : 01/09/2017</t>
  </si>
  <si>
    <t xml:space="preserve">Date : </t>
  </si>
  <si>
    <t>Sr. No.</t>
  </si>
  <si>
    <t>L</t>
  </si>
  <si>
    <t>H</t>
  </si>
  <si>
    <t>Remark</t>
  </si>
  <si>
    <t>a)</t>
  </si>
  <si>
    <t>Checked by -</t>
  </si>
  <si>
    <t>b)</t>
  </si>
  <si>
    <t>Cum</t>
  </si>
  <si>
    <t>M</t>
  </si>
  <si>
    <t>D</t>
  </si>
  <si>
    <t>Sqm</t>
  </si>
  <si>
    <t>i)</t>
  </si>
  <si>
    <t>Rmt</t>
  </si>
  <si>
    <t>D1</t>
  </si>
  <si>
    <t>Nos</t>
  </si>
  <si>
    <t>Format No: PROJ/BOQ/08</t>
  </si>
  <si>
    <t>STRUCTWEL DESIGNERS &amp; CONSULTANTS PVT. LTD.</t>
  </si>
  <si>
    <t>Prepared by -</t>
  </si>
  <si>
    <t>Ujjwala</t>
  </si>
  <si>
    <t xml:space="preserve">Ref. Drg No. </t>
  </si>
  <si>
    <t xml:space="preserve">Rev : </t>
  </si>
  <si>
    <t>SR. Nos</t>
  </si>
  <si>
    <t>DESCRIPTION</t>
  </si>
  <si>
    <t>UNIT</t>
  </si>
  <si>
    <t>Quantity</t>
  </si>
  <si>
    <t xml:space="preserve"> Rate</t>
  </si>
  <si>
    <t>Amount</t>
  </si>
  <si>
    <t>6=4*5</t>
  </si>
  <si>
    <t>A</t>
  </si>
  <si>
    <t>Earth work</t>
  </si>
  <si>
    <t>Item includes bailing out of water using pumps or manually shoring and shuttering required during excavation providing and laying sand bags on the slope of excavated faces so as to stabilize the same. Removing the surplus earth outside the plot and disposing to area allotted by government authorities   including taking all necessary local permission.</t>
  </si>
  <si>
    <t>a</t>
  </si>
  <si>
    <t>0 M to 1.5 M</t>
  </si>
  <si>
    <t>b</t>
  </si>
  <si>
    <t>1.5 to 3.0m</t>
  </si>
  <si>
    <t>c</t>
  </si>
  <si>
    <t>3.0 to 4.5m</t>
  </si>
  <si>
    <t>Filling</t>
  </si>
  <si>
    <t>Providing &amp; Filling ______ certified by consultant in embankment and / or low lying ground in layers not exceeding 25 cm before compaction and  compacting  each   layer   with   10-12  tones  power   roller,  watering etc complete  in  conformity  with  the  lines,  grades  and  cross. (Field C.B.R. in soaked condition shall  not be  less  than  4) etc. including clearing and grubbing the ground. Complete as directed by the engineer in charge.</t>
  </si>
  <si>
    <t>C</t>
  </si>
  <si>
    <t>Anti Termite treatment.</t>
  </si>
  <si>
    <t>Plain cement concrete and Plumb concrete</t>
  </si>
  <si>
    <t>PCC M-15 (1:2:4)  Manually by weigh batch</t>
  </si>
  <si>
    <t>Quote Rate Only</t>
  </si>
  <si>
    <t>PCC M-15 (1:2:4)  RMC from external plant</t>
  </si>
  <si>
    <t>E</t>
  </si>
  <si>
    <t>NOTE :- For all RCC works the following points will have to be done as under.
1) The   concrete   ingredients  shall  be  as  per   relevant Indian  Standard  Codes. Minimum cement content as per IS 456.</t>
  </si>
  <si>
    <t>2) The  steel  reinforcement   will  be  as  shown  in  plan, or as per relevant I.S. specifications.</t>
  </si>
  <si>
    <t xml:space="preserve">4) Use  of   mechanical vibrator shall  be  made  for  all R.C.C. work  wherever  directed. All joints and gaps in the form work shall be  covered with  water  proof papers or GI sheet as directed. Precast  cement  mortar  (1:2) cover  blocks  or   approved   plastic cover  blocks  shall  be used  for all  RCC members  as  directed.  Providing of cutouts for manholes, vent pipes, for sumps and haunch portions  for which nothing  extra  will  be  paid.  </t>
  </si>
  <si>
    <t xml:space="preserve">As soon  as form  work  of slab  is struck off, immediate steps shall be taken  by the  contractors to remove the waterproof  paper or GI sheet and cement slurry from underside  of  slab  completely  and  get  the  concrete surface   roughened   and closely dented with tachas. Both  these  operations shall  be  done within a week’s time of removal of centering. </t>
  </si>
  <si>
    <t>5) All  sharp  internal  corners of walls , R.C.C. columns etc. which are likely to be broken are to be rectified with no extra cost.</t>
  </si>
  <si>
    <t>6) The  rates  of  R.C.C. items  are  for  floor  height as per drawing including two stage shuttering. Please refer the drawing prior to quote</t>
  </si>
  <si>
    <t xml:space="preserve">7) Ten percent additional cement shall be  added over  and  above the  quantities   of  the   cement  required  for  the  mix design   for placing the concrete under water or piling work. No extra  payment shall be made for such additional cement used. Similarly, no  extra payment shall be  made  for  extra  concrete  which  may  go while casting the piles due to any reason whatsoever. </t>
  </si>
  <si>
    <t>8) No   extra  will   be   paid  nor  any   amount  will  recovered  on account of variation  of cement in mix design as  per  specifications  for controlled concrete.</t>
  </si>
  <si>
    <t>9) All honey comb repair work  should be treated using epoxy mortar as directed by engineer in charge</t>
  </si>
  <si>
    <t>10) Including Adding admixture chemicals for all reinforced concrete works dosage as per manufactures specification or addition of admixtures in recommended proportions as per IS : 9103 to accelerate/ retard setting of concrete, improve workability without impairing strength and durability as per direction of the Engineer - in - charge.</t>
  </si>
  <si>
    <t>11) All shuttering should be ply wood shuttering for all works and tie rods to be used for walls and beams. The shuttering design has to be approved by the consultant representative prior to start of work</t>
  </si>
  <si>
    <t>Manually by weigh batch</t>
  </si>
  <si>
    <t>RMC from external plant</t>
  </si>
  <si>
    <t>F</t>
  </si>
  <si>
    <t>Reinforcement Steel work</t>
  </si>
  <si>
    <t xml:space="preserve">Below Plinth </t>
  </si>
  <si>
    <t>RCC treatments</t>
  </si>
  <si>
    <t>Kgs</t>
  </si>
  <si>
    <t>I</t>
  </si>
  <si>
    <t xml:space="preserve">Structural steel and fabrication </t>
  </si>
  <si>
    <t>Note: Item includes work at any height hoisting lifting scaffolding etc. Welding and bolts and including applying zinc chromate primer and two coat synthetic enamel paint  as per specification. Material to be used of TATA, Jindal or Sail no re rolled steel will be allowed.
electrodes and shall conform to IS 814. Make to be Advani, Essar only.</t>
  </si>
  <si>
    <t>same as above M.S. insert plates and curb angles at all levels with hold fasts in slabs, beams, columns and in concrete</t>
  </si>
  <si>
    <t>Providing, fabricating and fixing Staircase Railing, side hung, 1200 mm high with NB medium class (B  class)  M.S.  pipe  conforming  to ISI 1239 with  main 32mm dia as main runner and 25mm dia pipe at 3 levels along the running length of the staircase and vertical supports in 32mm dia MS pipes @ 1500mm c/c,  with necessary supports, anchor fasteners, supports, base plates, screws. The railing to be finished with two coats of approved Enamel paint inclusive of all surface preparation, two coats of anti-corrosive Zinc chromate primer as specific etc complete. Work shall include cost of painting,  providing and fixing GI hold fast as necessary to the sides of RCC members / brick work, required welding bending, cutting, grinding smooth the welded joints to give one piece appearance, cleaning, preparing shop drawing, getting approval of shop drawing prior to fabrication from the Engineer-in-charge , including modifying and fixing in position to suite site measurements; all complete to the entire satisfaction of Engineer-in-charge Railing shall be from the top finished surface along the staircase measured in running metre and paid  for payment.</t>
  </si>
  <si>
    <t>J</t>
  </si>
  <si>
    <t>d</t>
  </si>
  <si>
    <t>K</t>
  </si>
  <si>
    <t>Brick/ Block Masonry work</t>
  </si>
  <si>
    <t>Plastering work</t>
  </si>
  <si>
    <t xml:space="preserve">Providing and applying sand faced plaster 20mm thick in two coats using approved screened and wash river sand in all positions including base coat of 12mm thick in C.M. 1:4 including adding  approved brand of waterproofing compound at 1kg per cement bag and curing the same for not less than one day and keeping the surface of base coat rough to receive the sand faced treatment and top coat of 8mm thick in C.M.1:3  including using waterproofing compound @ 2 kg. per cement bag  finishing the surface by taking out grains and curing for minimum 10 days including double scaffolding  in such a manner that no holes are cut in masonry item,  hacking the concrete surfaces all lead and lift etc. complete. (The item is inclusive of making groves and design, watta at the junction of wall &amp; chajja with cement slurry finish &amp; drip mould at chajja soffit) </t>
  </si>
  <si>
    <t>N</t>
  </si>
  <si>
    <t>Concrete flooring work</t>
  </si>
  <si>
    <t xml:space="preserve">laying protective membrane over all tiling works with POP or PVC sheet the cost for the same to be include in the rates quoted </t>
  </si>
  <si>
    <t>O</t>
  </si>
  <si>
    <t>P</t>
  </si>
  <si>
    <t>Flooring And Tilling work</t>
  </si>
  <si>
    <t>Q</t>
  </si>
  <si>
    <t>Water proofing</t>
  </si>
  <si>
    <r>
      <rPr>
        <b/>
        <sz val="11"/>
        <rFont val="Arial"/>
        <family val="2"/>
      </rPr>
      <t>BOX TYPE WATER PROOFING FOR BOTH VERTICAL AND HORIZONTAL SURFACE-</t>
    </r>
    <r>
      <rPr>
        <sz val="11"/>
        <rFont val="Arial"/>
        <family val="2"/>
      </rPr>
      <t xml:space="preserve">Providing  box  type  waterproofing treatment by approved waterproofing agency from outside of basement and   lift   pits   &amp;   other  underground  structure  during  construction.  This   treatment   shall  be  started  after the  P.C.C.  bedding   for  the  base slab waterproofing layer   laid   concrete  on  cement with rough Shahabad  stone  (specify size-575 x 575 mm) 20 mm  to 25 mm thick    fixed on bedding layer 25 mm (min.) thk. in CM (1:3). 2nd layer of 25mm thick cement mortar 1:3 (1cement : 3 coarse sand ) mixed with water proofing compound in recommended proportions.  Finishing top with stone aggregate of 10mm to12mm nominal size spreading@ 8cum/sqm thoroughly embedded in the 2nd layer. The  total  thickness of  the  treatment  shall  be 65mm to 75mm for  floors Including final finished to wall water proofing by 12 mm thick plaster with smooth cement finish on top  etc complete as directed. </t>
    </r>
  </si>
  <si>
    <t xml:space="preserve">NOTES- a) The contractor shall get written approval from the Engineer -in-charge, if the water proofing agency is engaged other than specified in the schedule of item specification and shall submit the specification of the waterproofing before commencement of work. b) The contractor shall test the surface where water proofing treatment provided for bone dry condition by filling up with water No wet patches or leaks shall appear on the surrounding wall or under side of the slab. c) The contractor shall furnish guarantee bond on appropriate stamp paper in the specified proforma for the entire waterproofing treatment for maintaining the surroundings and under side surfaces of the waterproofing treatment in bone dry condition for 10 years. During the guarantee period the contractor shall attend all leakages, defects etc. if noticed, free of cost, starting the work of checking up and rectification within a week's time from the date of intimation about such leakages/defects d)  The Contractor shall keep the lift well filled with water after  the water proofing work has been completed and shall clean it before handing over. At no time shall be kept empty. Testing for the bone dry condition for the water proofing work  carried out  shall again  be done, before handing over , if found necessary by the Engineer- in-charge. </t>
  </si>
  <si>
    <t>Door &amp; Windows</t>
  </si>
  <si>
    <t>Below all item Includes all fixtures and fasteners, handle, bolts, hinges, floor springs / door closure, view panel, bottom brush,   Includes making Jhari or hole as required for fixing and restoring the same after work completion</t>
  </si>
  <si>
    <t xml:space="preserve"> </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</si>
  <si>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ball bearing,  the cost of providing and fixing necessary 27.5 cm long wire springs grade Nos2  and 80 x 1.25 mm M.S. laths with 1.25 mm thick top cover. including motorized device shaft and crank operation 1.2 M above FFL for operating rolling shutters etc. complete. including spray painting with primer 2 coats of zinc chromate and 2 coats of synthetic enamel paint complete as directed by engineer in charge</t>
  </si>
  <si>
    <t>Vision panel Clear fire rated glass  6mm thick of approved brand, having minimum 120 minutes fire resistance. 200 mm X 300 mm both leaf</t>
  </si>
  <si>
    <t>fire rated Door closer both leaf  ( Godrej / Dorma)</t>
  </si>
  <si>
    <t>Plumbing</t>
  </si>
  <si>
    <t>Piping</t>
  </si>
  <si>
    <t>50 mm dia</t>
  </si>
  <si>
    <t>RM</t>
  </si>
  <si>
    <t>NO</t>
  </si>
  <si>
    <t>75 mm dia</t>
  </si>
  <si>
    <t xml:space="preserve">Providing and laying in position plain cement concrete, using fly ash and cement content as per approved design mix from Engineer-in-charge and fly ash conforming to grade I of IS 3812 (Part-1) only be used as part replacement of OPC as per IS 456 and uniform blending with cement is to be ensured in accordance with clauses 5.2 and 5.2.1 of IS: 456-2000 in the items of  ready mixed concrete and manufactured in fully automatic batching plant and transported to site of work in transit mixer for all leads, having continuous agitated mixer, manufactured as per mix design of specified grade for plain cement concrete work, including pumping of R.M.C. from transit mixer to site of laying and curing, including the cost of centering, shuttering and finishing, including cost of curing, including adding PC based admixtures in recommended proportions as per IS : 9103 to accelerate/ retard setting of concrete, improve workability without impairing strength and durability etc. complete as directed and  accepted by the Engineer In Charge.
</t>
  </si>
  <si>
    <t>PROJECT    :</t>
  </si>
  <si>
    <t>DATE :</t>
  </si>
  <si>
    <t xml:space="preserve">CLIENT         : </t>
  </si>
  <si>
    <t>PREPARED BY :</t>
  </si>
  <si>
    <t>TEJASVINI PATIL</t>
  </si>
  <si>
    <t xml:space="preserve">CHECKED BY : </t>
  </si>
  <si>
    <r>
      <t xml:space="preserve">BAR BENDING SCHEDULE </t>
    </r>
    <r>
      <rPr>
        <b/>
        <u/>
        <sz val="9"/>
        <color indexed="60"/>
        <rFont val="Arial"/>
        <family val="2"/>
      </rPr>
      <t>(ELEMENT NAME)</t>
    </r>
  </si>
  <si>
    <t>Element</t>
  </si>
  <si>
    <t>Level</t>
  </si>
  <si>
    <t xml:space="preserve">No. of similar elements </t>
  </si>
  <si>
    <t>Length (mt)</t>
  </si>
  <si>
    <t>Width (mt)</t>
  </si>
  <si>
    <t>Depth / Height (mt)</t>
  </si>
  <si>
    <t>Concrete (Cum)</t>
  </si>
  <si>
    <t>Shuttering (Sqm)</t>
  </si>
  <si>
    <t>REINFORCEMENT</t>
  </si>
  <si>
    <t>SKETCH DETAILS</t>
  </si>
  <si>
    <t>STEEL IN KG 
[ Wt = N x n x Cl x (wt. of bar per Rmt) ]</t>
  </si>
  <si>
    <t xml:space="preserve">SKETCH </t>
  </si>
  <si>
    <t>Dia of bar</t>
  </si>
  <si>
    <t>Pitch</t>
  </si>
  <si>
    <t>Nos of  Bars * Typical bars (n)</t>
  </si>
  <si>
    <t xml:space="preserve">Lap </t>
  </si>
  <si>
    <t>n bend</t>
  </si>
  <si>
    <t>h hook</t>
  </si>
  <si>
    <t>K cons-tant</t>
  </si>
  <si>
    <t>K*d</t>
  </si>
  <si>
    <t>Cutting length of One bar 
( Cl )</t>
  </si>
  <si>
    <t>W</t>
  </si>
  <si>
    <t>Dp / H</t>
  </si>
  <si>
    <t>=N*L*W *Dp</t>
  </si>
  <si>
    <t>=N*Peri.*H</t>
  </si>
  <si>
    <t>p</t>
  </si>
  <si>
    <t xml:space="preserve">Footing Cover = </t>
  </si>
  <si>
    <t>m</t>
  </si>
  <si>
    <t>Nos. of bars = [ { (L - 2 x cover) / pitch } + 1 ]</t>
  </si>
  <si>
    <t xml:space="preserve">Column Cover = </t>
  </si>
  <si>
    <t>OR</t>
  </si>
  <si>
    <t xml:space="preserve">Beam Cover = </t>
  </si>
  <si>
    <t>Nos. of bars = [ { (W - 2 x cover) / pitch } + 1 ]</t>
  </si>
  <si>
    <t xml:space="preserve">Chajja  Cover = </t>
  </si>
  <si>
    <t>Clear cover upto stirrups=</t>
  </si>
  <si>
    <t xml:space="preserve">Concrete Grade = </t>
  </si>
  <si>
    <t xml:space="preserve">Steel Grade = </t>
  </si>
  <si>
    <t>FE500</t>
  </si>
  <si>
    <t xml:space="preserve">Bar Development Length = </t>
  </si>
  <si>
    <t xml:space="preserve"> x Dia of Bar</t>
  </si>
  <si>
    <t>ELEMENT</t>
  </si>
  <si>
    <t>PILE</t>
  </si>
  <si>
    <t>LINKS (8MM @150MM C/C)</t>
  </si>
  <si>
    <t>MASTER RING (12MM @1000MM C/C)</t>
  </si>
  <si>
    <t xml:space="preserve">TOTAL = </t>
  </si>
  <si>
    <t>Sq m</t>
  </si>
  <si>
    <t>Kg.</t>
  </si>
  <si>
    <t>TOTAL (KG) =</t>
  </si>
  <si>
    <t>TOTAL (MT) =</t>
  </si>
  <si>
    <t>Dahod</t>
  </si>
  <si>
    <t>GHV</t>
  </si>
  <si>
    <t>M35</t>
  </si>
  <si>
    <t xml:space="preserve">DRG TITLE  :  </t>
  </si>
  <si>
    <t>DRG NO      :  STR/WD/005</t>
  </si>
  <si>
    <t>REV.           :  R5</t>
  </si>
  <si>
    <t>500MM DIA</t>
  </si>
  <si>
    <t>600MM DIA</t>
  </si>
  <si>
    <t>750MM DIA</t>
  </si>
  <si>
    <r>
      <t>UNIFORM STEEL (12-16MM</t>
    </r>
    <r>
      <rPr>
        <sz val="10"/>
        <rFont val="Calibri"/>
        <family val="2"/>
      </rPr>
      <t>ø)</t>
    </r>
  </si>
  <si>
    <r>
      <t>UNIFORM STEEL (12-20MM</t>
    </r>
    <r>
      <rPr>
        <sz val="10"/>
        <rFont val="Calibri"/>
        <family val="2"/>
      </rPr>
      <t>ø)</t>
    </r>
  </si>
  <si>
    <r>
      <t>UNIFORM STEEL (10-20MM</t>
    </r>
    <r>
      <rPr>
        <sz val="10"/>
        <rFont val="Calibri"/>
        <family val="2"/>
      </rPr>
      <t>ø)</t>
    </r>
  </si>
  <si>
    <t>Structural Steel shall be supplied free of cost by client at site.</t>
  </si>
  <si>
    <t>Project Name - SPM MEP Girl Hostel Matunga</t>
  </si>
  <si>
    <t>Project No - 23058</t>
  </si>
  <si>
    <t>Client - Shikshan Prasarak Mandali</t>
  </si>
  <si>
    <t>Basement</t>
  </si>
  <si>
    <t>Terrace</t>
  </si>
  <si>
    <t>W1</t>
  </si>
  <si>
    <t>W2</t>
  </si>
  <si>
    <t>W3</t>
  </si>
  <si>
    <t>D2</t>
  </si>
  <si>
    <t>W4</t>
  </si>
  <si>
    <t>Sr. No</t>
  </si>
  <si>
    <t>Name</t>
  </si>
  <si>
    <t>Size</t>
  </si>
  <si>
    <t>Deduction</t>
  </si>
  <si>
    <t>W5</t>
  </si>
  <si>
    <t>Ground</t>
  </si>
  <si>
    <t>First</t>
  </si>
  <si>
    <t>Second</t>
  </si>
  <si>
    <t>Odd</t>
  </si>
  <si>
    <t>Even</t>
  </si>
  <si>
    <t>Refuge-7th</t>
  </si>
  <si>
    <t>Refuge-14th</t>
  </si>
  <si>
    <t>Rolling shutter 3 X 3 Clear opening 
 Including Motors for rolling shutter</t>
  </si>
  <si>
    <t>150mm thk - Above plinth at all levels</t>
  </si>
  <si>
    <t>1.5 M to 3 M</t>
  </si>
  <si>
    <t>3.0m to 4.5m</t>
  </si>
  <si>
    <t>For Excavated Rock soling stone</t>
  </si>
  <si>
    <t>ii)</t>
  </si>
  <si>
    <t xml:space="preserve">Providing &amp; Laying Plum concrete consisting of 60% P.C.C. mix (1:3:6) and 40% Rubble stone of maximum size of 150 mm laid in layers with ramming consolidating, watering including dewatering cost, seigniorage &amp; conveyance of all materials, labour charges, machine mixing, finishing the surface etc. complete. </t>
  </si>
  <si>
    <t>Providing and injecting pre-constructional anti terminate treatment to foundation base and sides, around building periphery, building plinth, and plinth fillings, junctions of wall and floor, and surrounding the pipes.
Note: 1) Guarantee for the treatment for a period 10 (ten) years shall be submitted as per specifications. 
2) The plinth area of the ground floor only shall be measured for payment. (Ref. specifications)</t>
  </si>
  <si>
    <t>Occupancy</t>
  </si>
  <si>
    <t xml:space="preserve">Ground </t>
  </si>
  <si>
    <t>Third</t>
  </si>
  <si>
    <t>Fourth</t>
  </si>
  <si>
    <t>Fifth</t>
  </si>
  <si>
    <t>Sixth</t>
  </si>
  <si>
    <t>7th</t>
  </si>
  <si>
    <t xml:space="preserve">8th </t>
  </si>
  <si>
    <t>Nil</t>
  </si>
  <si>
    <t>nil</t>
  </si>
  <si>
    <t>Total=</t>
  </si>
  <si>
    <t>Showers</t>
  </si>
  <si>
    <t>WC</t>
  </si>
  <si>
    <t>External trim handle with lock from inside and outside (Godrej / Dorma)</t>
  </si>
  <si>
    <t>Providing and fixing mild steel grill work at all heights for windows, ventilators etc. 20 Kilogram/ One Square Metre as  per  drawing including fixtures,  necessary  welding and  painting with  one coats  of anticorrosive paint and two coats of synthetic enamel painting complete as directed by engineer in charge..</t>
  </si>
  <si>
    <t>600mm dia.</t>
  </si>
  <si>
    <r>
      <t xml:space="preserve">Supply, Installation, testing &amp; commissioning of </t>
    </r>
    <r>
      <rPr>
        <b/>
        <sz val="11"/>
        <rFont val="Arial"/>
        <family val="2"/>
      </rPr>
      <t xml:space="preserve">GI coated puddle plate sleeves with flanges </t>
    </r>
    <r>
      <rPr>
        <sz val="11"/>
        <rFont val="Arial"/>
        <family val="2"/>
      </rPr>
      <t>of required length of below size all complete for walls of Underground and overhead water tank for pump suction, outlet and drain purpose etc. all complete.</t>
    </r>
  </si>
  <si>
    <t>200mm dia (Fire pump suction)</t>
  </si>
  <si>
    <t xml:space="preserve">Disposal of surplus excavated materials and construction debris upto specified lead and all lifts  including loading, unloading, stacking and spreading as directed by Engineer-in-charge etc complete. Surplus earth shall be disposed outside the plot and disposing to area allotted by government authorities (SWM Department) including taking all necessary local permissions, royalties and charges required for the same. </t>
  </si>
  <si>
    <t>Domestic supply Pipe External</t>
  </si>
  <si>
    <t>Providing and fixing Chlorinated Polyvinyl Chloride (CPVC) pipes, Schedule 80, having thermal stability for hot &amp; cold water supply, Pipes shall be joined using solvent welded CPVC fittings i.e. Tees, Elbows, Couplers, Unions, Reducers, brushings etc. including transition fittings (connection between CPVC &amp; metal pipe/GI) i.e. Brass Adaptors (both Male &amp; Female threaded) conforming to IS standard.IS standard with only CPVC solvent cement conforming to IS standard. Installation shall be to as per Technical Manual of manufacturer of pipes &amp; fittings. including all Civil materials. complete as per direction of engineer in charge. (Inside shaft)</t>
  </si>
  <si>
    <t>80 mm dia</t>
  </si>
  <si>
    <t xml:space="preserve">Providing and placing in position filters of 50 mm diameter brass strainer of approved quality.
</t>
  </si>
  <si>
    <t xml:space="preserve">100mm dia </t>
  </si>
  <si>
    <t xml:space="preserve">80mm dia </t>
  </si>
  <si>
    <t xml:space="preserve">50mm dia </t>
  </si>
  <si>
    <t>Providing and Fixing CI Manhole cover (rectangular or circular) with frame confirming to IS : 1726-1974 (Part I - VII) with locking arrangement complete.</t>
  </si>
  <si>
    <t>200mm thk - Above plinth at all levels</t>
  </si>
  <si>
    <r>
      <t xml:space="preserve">Providing and fixing in position MS </t>
    </r>
    <r>
      <rPr>
        <b/>
        <sz val="11"/>
        <rFont val="Arial"/>
        <family val="2"/>
      </rPr>
      <t>PVC Coated Rungs</t>
    </r>
    <r>
      <rPr>
        <sz val="11"/>
        <rFont val="Arial"/>
        <family val="2"/>
      </rPr>
      <t xml:space="preserve"> of size 300x150mm for UG Sumps and OH Tank including placing 150mm inside concrete (while doing form work), aligning during concreting, grouting the junction if required, cleaning etc. complete as directed and  accepted by the Engineer In Charge. </t>
    </r>
  </si>
  <si>
    <t xml:space="preserve">Pumps </t>
  </si>
  <si>
    <t xml:space="preserve">Submersible Pump </t>
  </si>
  <si>
    <t xml:space="preserve">Providing and laying waterproofing all sides and bottom of Underground water tank including Vatta with Waterproofing plaster to the drain and tank with 12mm thk. 1:2 c.m. plaster with a floating coat of neat cement with addition of water proofing compound of sunanda make or equivalent as per manufactures instruction Complete. As directed by engineer in charge. </t>
  </si>
  <si>
    <r>
      <t>Providing 12 to 15mm</t>
    </r>
    <r>
      <rPr>
        <b/>
        <sz val="11"/>
        <color indexed="8"/>
        <rFont val="Arial"/>
        <family val="2"/>
      </rPr>
      <t xml:space="preserve"> internal Neeru finished smooth cement and sand plaster</t>
    </r>
    <r>
      <rPr>
        <sz val="11"/>
        <color indexed="8"/>
        <rFont val="Arial"/>
        <family val="2"/>
      </rPr>
      <t xml:space="preserve"> using approved screen and wash river sand in all position 1:4 including  all lead and lifts including providing and fixing 300mm width chicken mesh over joints between brick work &amp; concrete including scaffolding, hacking concrete surfaces curing complete. </t>
    </r>
  </si>
  <si>
    <t>Supplying &amp; erecting pressure booster pump, single phase, 50 Hz, A.C. supply of 0.375 kW/ 0.5 HP, with discharge of 210 to 60 lpm for 10 to 40 m head &amp; 25 mm suction/ 25 mm delivery pipe, for domestic pressure boosting applications (with 2 ltr water tank) as per specification no. WP-PP</t>
  </si>
  <si>
    <t>FRD1</t>
  </si>
  <si>
    <t>65 mm dia</t>
  </si>
  <si>
    <t xml:space="preserve">Single leaf Fire door 1 M X 2.25 M </t>
  </si>
  <si>
    <r>
      <t xml:space="preserve">Providing and  fixing 80mm diameter </t>
    </r>
    <r>
      <rPr>
        <b/>
        <sz val="11"/>
        <rFont val="Arial"/>
        <family val="2"/>
      </rPr>
      <t xml:space="preserve"> water  meter</t>
    </r>
    <r>
      <rPr>
        <sz val="11"/>
        <rFont val="Arial"/>
        <family val="2"/>
      </rPr>
      <t xml:space="preserve">  with  non-return  valve including  strainer, sockets/  union  nut  and  including  water  meter  box  making  locking  arrangement  and  lock.[Without chamber].</t>
    </r>
  </si>
  <si>
    <t xml:space="preserve">Double leaf Fire door 1.5 M X 2.25 M </t>
  </si>
  <si>
    <t>GST @18%</t>
  </si>
  <si>
    <t>Amman/ Utkarsha</t>
  </si>
  <si>
    <t>Simpolo/ equivalent make Vitrified tile- 800mmx 1600mm- Carving approved colour (Basic rate Rs 75 per Sqft)</t>
  </si>
  <si>
    <r>
      <t>Providing and fixing machine cut machine polished granite stone 25 mm thick in single piece slabs in staircase in</t>
    </r>
    <r>
      <rPr>
        <b/>
        <sz val="11"/>
        <rFont val="Arial"/>
        <family val="2"/>
      </rPr>
      <t xml:space="preserve"> treads</t>
    </r>
    <r>
      <rPr>
        <sz val="11"/>
        <rFont val="Arial"/>
        <family val="2"/>
      </rPr>
      <t xml:space="preserve"> on a bed of C.M 1:4 and neat cement float, filling joints with neat cement slurry, rubbing, polishing, Including making three groves on the edge of tread. And Making nosing with  Half molding on the front face of tread, all lead &amp; lift  etc complete. As per drawing and as directed by engineer in charge</t>
    </r>
  </si>
  <si>
    <r>
      <t xml:space="preserve">Providing and applying first coat of approved Waterproof primer, and two coats of waterproof acrylic based </t>
    </r>
    <r>
      <rPr>
        <b/>
        <sz val="11"/>
        <rFont val="Arial"/>
        <family val="2"/>
      </rPr>
      <t xml:space="preserve">textured exterior paint </t>
    </r>
    <r>
      <rPr>
        <sz val="11"/>
        <rFont val="Arial"/>
        <family val="2"/>
      </rPr>
      <t>of an approved make and colour as per manufacturers specifications to textured sand faced or other surfaces, upto all height from ground level and at all locations as directed including preparing surfaces for painting by any approved means, scaffolding, cleaning and curing etc. complete as directed by Engineer-in-charge.</t>
    </r>
  </si>
  <si>
    <t>G</t>
  </si>
  <si>
    <r>
      <t xml:space="preserve">Providing and fixing of Foundation Bolts and nuts of any size in RCC column / pedestal / beam at any level including maintaining the accuracy towards line, level &amp; position including making and using the template etc. complete as directed by Engineer In Charge. (Rate shall include washer &amp; nuts for which no weight shall be done ) (Contractor will take due care for its threads and rusting by applying grease and cotton waste. </t>
    </r>
    <r>
      <rPr>
        <b/>
        <sz val="11"/>
        <rFont val="Arial"/>
        <family val="2"/>
      </rPr>
      <t>Bolts and template supplied by Civil contractor .</t>
    </r>
  </si>
  <si>
    <r>
      <t xml:space="preserve">Providing and applying three coats of </t>
    </r>
    <r>
      <rPr>
        <b/>
        <sz val="11"/>
        <rFont val="Arial"/>
        <family val="2"/>
      </rPr>
      <t>White/colour wash</t>
    </r>
    <r>
      <rPr>
        <sz val="11"/>
        <rFont val="Arial"/>
        <family val="2"/>
      </rPr>
      <t xml:space="preserve"> to any surface with lime wash prepared from quick lime of best quality by adding blue/colour pigments and glue of approved colour, quality in required quantities at all height and locations as directed including scaffolding, cleaning and preparing surfaces for painting with broom, coir and sand paper if necessary or by any other approved means etc. complete as directed by Engineer-in-charge.</t>
    </r>
  </si>
  <si>
    <t xml:space="preserve">Providing &amp; Fixing Window cills sides &amp; top 100 to 150 mm wide 20 mm thick set in cement with nosing , edge polished, chamfered  of even thickness, curing and complete as per instructions and drawings. Basic rate of stone - Rs. 200 / sqft. -Kalinga Arctic White stone  door window frames </t>
  </si>
  <si>
    <t xml:space="preserve">laying protective membrane over all tiling works with POP or PVC sheet the cost for the same to be include in the rates quoted. All the flooring items  need to be approved by Architect. </t>
  </si>
  <si>
    <t>FRD2</t>
  </si>
  <si>
    <t>FRD3</t>
  </si>
  <si>
    <t>FRD4</t>
  </si>
  <si>
    <t>W6</t>
  </si>
  <si>
    <t>W7</t>
  </si>
  <si>
    <t>V1</t>
  </si>
  <si>
    <t>V2</t>
  </si>
  <si>
    <t>fixed window</t>
  </si>
  <si>
    <r>
      <t>Providing and applying first single coat of approved primer and two coats of</t>
    </r>
    <r>
      <rPr>
        <b/>
        <sz val="11"/>
        <color rgb="FF000000"/>
        <rFont val="Arial"/>
        <family val="2"/>
      </rPr>
      <t xml:space="preserve"> fire retarding paint</t>
    </r>
    <r>
      <rPr>
        <sz val="11"/>
        <color indexed="8"/>
        <rFont val="Arial"/>
        <family val="2"/>
      </rPr>
      <t xml:space="preserve"> of an approved make as per manufacturers specifications to any surfaces, at all height and locations as directed including scaffolding, scraping, cleaning and preparing surfaces for painting by any approved means etc. complete as directed by Engineer-in-charge.</t>
    </r>
  </si>
  <si>
    <t>Providing and fixing stainless steel  railing 1000 mm high made of SS Grade 304, made  of solids, Hollow tubes, channels, plates etc., including welding, grinding, buffing, polishing and making curvature (wherever required) and fitting the same with necessary stainless steel nuts and bolts complete, i/c fixing the railing with necessary accessories &amp; stainless steel dash fasteners,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</si>
  <si>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Note: Rate  shall include all coveting of finishing item, scaffolding, cleaning etc completed.  All the finishing items  shall be approved by Architect.</t>
  </si>
  <si>
    <r>
      <t xml:space="preserve">Providing &amp;  laying polished machine cut </t>
    </r>
    <r>
      <rPr>
        <b/>
        <sz val="11"/>
        <rFont val="Arial"/>
        <family val="2"/>
      </rPr>
      <t>Granite</t>
    </r>
    <r>
      <rPr>
        <sz val="11"/>
        <rFont val="Arial"/>
        <family val="2"/>
      </rPr>
      <t xml:space="preserve"> stone  jet black slabs 18 mm thick </t>
    </r>
    <r>
      <rPr>
        <b/>
        <sz val="11"/>
        <rFont val="Arial"/>
        <family val="2"/>
      </rPr>
      <t>skirting and riser</t>
    </r>
    <r>
      <rPr>
        <sz val="11"/>
        <rFont val="Arial"/>
        <family val="2"/>
      </rPr>
      <t xml:space="preserve"> laid on 12 mm (average) thick cement mortar 1:3 as backing coat.  filling joints with cement slurry, curing, rubbing, polishing (The polishing should be mirror polish ),  cleaning, all lead &amp; lift etc complete. As per drawing and as directed by engineer in charge
Cost of pre-Polished Granite Rs.340 / sqft</t>
    </r>
  </si>
  <si>
    <t>Murrum Filling</t>
  </si>
  <si>
    <t>Filling with available selected earth</t>
  </si>
  <si>
    <t>As per SSR</t>
  </si>
  <si>
    <r>
      <t xml:space="preserve">Providing &amp; fixing factory-made </t>
    </r>
    <r>
      <rPr>
        <b/>
        <sz val="11"/>
        <rFont val="Arial"/>
        <family val="2"/>
      </rPr>
      <t xml:space="preserve"> 2 hour fire rated doors </t>
    </r>
    <r>
      <rPr>
        <sz val="11"/>
        <rFont val="Arial"/>
        <family val="2"/>
      </rPr>
      <t xml:space="preserve"> as per IS 3614 Part 2 &amp; BS 476 Part 20 &amp; 22, tested to UL 10 C and conforming to NFPA 80 , tested at NTL /CBRI/ARAI of Plain Steel finish type with a.) Frame of size 143x58 mm and thickness of 1.6 mm thick skin pass galvanized iron sheet (Conform to IS 277 ) formed to single or double rebate profile b.) Shutter of 46 mm thickness and constructed from 1.2 mm thick skin pas galvanized iron sheet (Conform to IS 277) infill Rockwool / Mineral wool/ Honey comb craft paper c.) Vision glass of 6mm thick clear/wired glass Circular or Rectangular d.) Finish : Primed with zinc phosphate stoving primer and finished with Polyurethane aliphatic grade or epoxy paint as required of thickness 60 micron e.) Accessories : Min 8 Anchor fastener of HILTI make, min 3 SS Ball Bearing Butt Hinges, Mortise sash lock with lever handle, Mortise dead bolt , Mortise latch , Door closer , Panic bar and external trim lock and Flush bolts complete.
</t>
    </r>
  </si>
  <si>
    <t>Excavation by chiselling by manual operations, pneumatic breaker, hammer, drilling, compressor breaker, jack hammer etc. for foundations, substructures, basements, tanks, sumps, walls, chambers, manholes, poles, pits &amp; general building works in hard rock, reinforced concrete, Bituminous macadam for depths/lifts, including dressing/trimming the sides, levelling of bottoms, manual dewatering, removing rank vegetation, backfilling in layers not more than 200mm thickness, watering, consolidating, compacting to achieve not less then 97% Modified Proctor density conforming to relevant IS, stacking in measurable heaps for future use within owners space or disposing within an initial lead of 150m as directed, unloading, levelling excluding shoring, strutting etc. complete as directed by Engineer-in-Charge, loading. 
Note:
1) The rate includes the handling/supporting the existing utilities such as cables, drains, pipes, water mains etc.
2) It also includes the royalty and other taxes if any. Also bidder shall consider quantity for royalty based on SOR of liaising cost for getting excavation permissions/NOC, whereas actual construction quantities may vary as per site condition.</t>
  </si>
  <si>
    <t>For lead upto 50km</t>
  </si>
  <si>
    <t>For lead upto 60km</t>
  </si>
  <si>
    <t>Providing and laying dry rubble soling including hand packing and thoroughly consolidating, compacting using 8 to 10 tons roller filling in the voids by stone chips and  12mm thk. layer of grit on top etc complete as directed by Engineer In Charge.
(Note: The rate includes the royalty and other taxes if any) and watering the same so that no voids are left open as to avoid cement slurry to penetrate during PCC work.  etc. complete. 
Note: Payment will be done for thickness of 230 mm.</t>
  </si>
  <si>
    <t>200mm thick M25 Grade RMC</t>
  </si>
  <si>
    <t>Drawings\Arch Drg -SPM Girl's hostel_Matunga(E)-R2-05042024</t>
  </si>
  <si>
    <t>S.P.M. GIRLS HOSTEL, MATUNGA, UPDATED COLUMN FOOTING DETAIS.dwg 08042024</t>
  </si>
  <si>
    <t>BILL OF QUANTITY -Girls Hostel Building (Civil Works upto FFL Level)</t>
  </si>
  <si>
    <t>For basement Floor upto Plinth Level +0.60m</t>
  </si>
  <si>
    <t>Simpolo/ equivalent make Vitrified tile- 800mmx 1600mm- Carving approved colour (Basic rate Rs 75 per Sqft)- 75mm wide Skirting</t>
  </si>
  <si>
    <t>R0</t>
  </si>
  <si>
    <t>All the pipes for connection from UG Water Tanks and Pump Room shall be considered in Part B- Lumpsum Contract above FFL level along with piping quantity of the G+20 Floor Building.</t>
  </si>
  <si>
    <t>Note</t>
  </si>
  <si>
    <t>122.22 LPM@ 98MTR HEAD - Domestic Water Supply ( 1W+1S)</t>
  </si>
  <si>
    <r>
      <t>Booster Pump -</t>
    </r>
    <r>
      <rPr>
        <b/>
        <sz val="10"/>
        <color indexed="8"/>
        <rFont val="Arial"/>
        <family val="2"/>
      </rPr>
      <t xml:space="preserve"> (For Top 3 Floor- Domestic water Supply )</t>
    </r>
  </si>
  <si>
    <r>
      <t xml:space="preserve">Supplying, erecting, testing and commissioning of minimum three &amp; above star rated </t>
    </r>
    <r>
      <rPr>
        <b/>
        <sz val="11"/>
        <rFont val="Arial"/>
        <family val="2"/>
      </rPr>
      <t>submersible pump set</t>
    </r>
    <r>
      <rPr>
        <sz val="11"/>
        <rFont val="Arial"/>
        <family val="2"/>
      </rPr>
      <t xml:space="preserve"> for open well of 2.25 kW/3 HP with 415 V, three phase, 50 Hz, A.C. supply having delivery head from 27 to 9 m and discharge from 300 to 660 lpm &amp; 65 mm suction/50 mm delivery dia. as per specification no. WP-OSP.</t>
    </r>
  </si>
  <si>
    <r>
      <t xml:space="preserve">100 LPM @ 25 MTR </t>
    </r>
    <r>
      <rPr>
        <sz val="10"/>
        <rFont val="Arial"/>
        <family val="2"/>
      </rPr>
      <t>- At Pump Room</t>
    </r>
  </si>
  <si>
    <t>Grade of concrete M 35 in sub structure upto plinth level</t>
  </si>
  <si>
    <r>
      <t xml:space="preserve">Excavation (including for foundation ) in </t>
    </r>
    <r>
      <rPr>
        <b/>
        <sz val="11"/>
        <color indexed="8"/>
        <rFont val="Arial"/>
        <family val="2"/>
      </rPr>
      <t>all types of soils, such as Earth, Marine Clay, Marshy Land, Running Sand, Garbage, Slush, Murum, Rock Boulders etc.</t>
    </r>
    <r>
      <rPr>
        <sz val="11"/>
        <color indexed="8"/>
        <rFont val="Arial"/>
        <family val="2"/>
      </rPr>
      <t xml:space="preserve"> as directed by Engineer. The rate includes pumping out water, backfilling, removing the vegetation  as directed including levelling, ramming backfilling in layers not more than 200mm thickness, watering, consolidating, compacting to achieve not less then 97% Modified Proctor density conforming to relevant IS,. measurement to be done as per IS 1200 including all lifts and stacking  in  layers. The rate also includes supporting public  utilities  such as cables, drains services pipes water  mains, shall  include the cost of shoring as per safety norms. Where unshored trenches   are  allowed  slope  as specified shall be given. Complete as directed by the engineer In charge. </t>
    </r>
  </si>
  <si>
    <r>
      <t xml:space="preserve">Same as above item 1 for excavation in </t>
    </r>
    <r>
      <rPr>
        <b/>
        <sz val="11"/>
        <color indexed="8"/>
        <rFont val="Arial"/>
        <family val="2"/>
      </rPr>
      <t>soft rock/ weathered rock</t>
    </r>
    <r>
      <rPr>
        <sz val="11"/>
        <color indexed="8"/>
        <rFont val="Arial"/>
        <family val="2"/>
      </rPr>
      <t xml:space="preserve"> in foundation including dressing of area and  getting out  the excavated rock including all lead &amp; lift and  carting away, stacking, dewatering etc complete as directed without blasting but with chipping, chiselling and cutting by jack hammer or by Pneumatic Drill machine. ( 50% deducted for voids from the stack measurements in order to arrive at the quantity of excavation to be paid for) .</t>
    </r>
  </si>
  <si>
    <t>For Murrum, Building Rubbish, Earth</t>
  </si>
  <si>
    <t>3) The rates shall include the cost of  complete work including  mix  design,  site  laboratory  equipment, all necessary testing of concrete, with centering,  with form  work, placing, vibrating,  tamping, curing, with deshuttering work, roughening  the  exposed  surfaces  for receiving  plaster  and  finishing  but  without  reinforcement,  which  will  be  paid  for  separately,  unless  otherwise  specified.  The centering shall  be  only in steel scaffolding &amp; adjustable steel props, to be paid separately in below item.</t>
  </si>
  <si>
    <t xml:space="preserve">Fixing and tying in position HYSD steel (specify makes also- Thermo Mechanically Treated bars of grade Fe-500 manufactured by  SAIL, M/s TATA Steel ,RINL  or from the approved list of recommended manufacturer  as per specifications of works and drgs) conforming to IS : 432 / 1786  reinforcement  of any dia. and grade Fe 500 for all RCC members as per detailed drawings and schedules including cutting, bending, hooking the bars binding with wires as required including all lead and lift etc. complete. (Binding wire shall be of 1.6 mm diameter or 16 SWG Annealed wire) soft drawn, annealed with chair supports, including precast  cement  mortar  (1:2) cover  blocks  shall  be used  for  placing   as  directed.  including cost of decoiling and straightening of bars as per specifications. including welding of bars where ever required. (Cost of binding wire shall be borne by the contractor &amp; binding wire shall not be measured for payment. 
No re rolled steel will be allowed for construction. 
Note:- Rates are for Reinforcement for all heights.
</t>
  </si>
  <si>
    <t xml:space="preserve">Providing and fixing 25 mm thick dura board in expansion joint with finishing top with Polysulphide sealant etc. complete as directed by engineer in charge </t>
  </si>
  <si>
    <t>Providing &amp; Laying  grout under base plate of  structures, column bases   base plate of equipment, pockets of foundations etc with ACC shrincomp' compound or Conbextra GP-II  (Fosroc Make) or high strength etc. complete. As per specification and direction of engineer in charge.</t>
  </si>
  <si>
    <t xml:space="preserve">Providing, fabrication and fixing of steel work as below  as per details design and drawing  at any height   including all labour, material with hoisting in position, fixing with bolts and nuts or by  welding,  scaffolding, applying  two coat of zinc chromate primer and two coat synthetic enamel paint etc. complete as directed by engineer in charge. 
</t>
  </si>
  <si>
    <r>
      <t xml:space="preserve">Providing and constructing ____mm thick </t>
    </r>
    <r>
      <rPr>
        <b/>
        <sz val="11"/>
        <rFont val="Arial"/>
        <family val="2"/>
      </rPr>
      <t xml:space="preserve">AAC Block work </t>
    </r>
    <r>
      <rPr>
        <sz val="11"/>
        <rFont val="Arial"/>
        <family val="2"/>
      </rPr>
      <t>conforming to IS:2185 (Part 3) - 1984, in 1:4  cement mortar  using sand screened through 4.75mm sieve including casting 100mm thick M25 Grade RCC patli  with 3 tor 8mm dia. main bars and 8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r>
  </si>
  <si>
    <t>Providing and constructing ____mm thick AAC Block work conforming to IS:2185 (Part 3) - 1984, in 1:4  cement mortar  using sand screened through 4.75mm sieve including casting 100mm thick M25 Grade RCC patli  with 3 tor 8mm dia. main bars and 8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</si>
  <si>
    <r>
      <t xml:space="preserve">Providing and constructing Ist class brick work (best locally available)  with minimum 35 Kg/ Sqm compressive strength in 1:4  cement mortar using sand screened through 4.75mm sieve including casting 100mm thick M25 Grade RCC patli  with </t>
    </r>
    <r>
      <rPr>
        <b/>
        <sz val="11"/>
        <rFont val="Arial"/>
        <family val="2"/>
      </rPr>
      <t>4</t>
    </r>
    <r>
      <rPr>
        <sz val="11"/>
        <rFont val="Arial"/>
        <family val="2"/>
      </rPr>
      <t xml:space="preserve"> tor 8mm dia. main bars and 6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r>
  </si>
  <si>
    <t>All Plastering work includes making of groves. providing and fixing of nylon chicken mesh at the junction of RCC and brick work the mesh should over lap 300 mm on both sides. All the finishing items  need to be approved by Architect.</t>
  </si>
  <si>
    <t>Providing plain cement plaster for the ceiling of roof slabs, staircase soffits with 6 mm thick cement mortar 1:3  including adding of non shrink additive using approved screen and wash river sand in all position  including hacking and preparing the surface, scaffolding, finishing, curing making design and drip mould as per drawings and specifications etc. complete as directed and  accepted by the Engineer In Charge.</t>
  </si>
  <si>
    <t xml:space="preserve">Providing and applying  white cementitious wall putty (Birla or equivalent) at all heights and locations for masonry and concrete surfaces including racking out joints, hacking of concrete surface, watering, finishing, curing, scaffolding etc. complete.
</t>
  </si>
  <si>
    <r>
      <t xml:space="preserve">Providing and applying first single coat of approved primer and two coats of </t>
    </r>
    <r>
      <rPr>
        <b/>
        <sz val="11"/>
        <color indexed="8"/>
        <rFont val="Arial"/>
        <family val="2"/>
      </rPr>
      <t>Plastic Emulsion Paint</t>
    </r>
    <r>
      <rPr>
        <sz val="11"/>
        <color indexed="8"/>
        <rFont val="Arial"/>
        <family val="2"/>
      </rPr>
      <t xml:space="preserve">  of an approved make and colour as per manufacturers specifications to any surface, at all height and locations as directed including scaffolding, cleaning and preparing surfaces for painting with broom by any approved means, etc. complete as directed by Engineer-in-charge. </t>
    </r>
  </si>
  <si>
    <r>
      <t xml:space="preserve">Providing and applying first single coat of approved primer and two coats of </t>
    </r>
    <r>
      <rPr>
        <b/>
        <sz val="11"/>
        <color indexed="8"/>
        <rFont val="Arial"/>
        <family val="2"/>
      </rPr>
      <t>exterior weather proof coat</t>
    </r>
    <r>
      <rPr>
        <sz val="11"/>
        <color indexed="8"/>
        <rFont val="Arial"/>
        <family val="2"/>
      </rPr>
      <t xml:space="preserve"> </t>
    </r>
    <r>
      <rPr>
        <b/>
        <sz val="11"/>
        <color indexed="8"/>
        <rFont val="Arial"/>
        <family val="2"/>
      </rPr>
      <t>like apex ultima</t>
    </r>
    <r>
      <rPr>
        <sz val="11"/>
        <color indexed="8"/>
        <rFont val="Arial"/>
        <family val="2"/>
      </rPr>
      <t xml:space="preserve"> or equivalent paint to walls including preparation of surface, of an approved make and colour as per manufacturers specifications to  surfaces , at all height and locations as directed including scaffolding, cleaning and preparing surfaces for painting by any approved means etc. complete as directed by Engineer-in-charge. </t>
    </r>
  </si>
  <si>
    <r>
      <t xml:space="preserve">Providing and applying first single coat of approved primer and two coats of </t>
    </r>
    <r>
      <rPr>
        <b/>
        <sz val="11"/>
        <color indexed="8"/>
        <rFont val="Arial"/>
        <family val="2"/>
      </rPr>
      <t>Oil Bound Distemper</t>
    </r>
    <r>
      <rPr>
        <sz val="11"/>
        <color indexed="8"/>
        <rFont val="Arial"/>
        <family val="2"/>
      </rPr>
      <t xml:space="preserve">  of an approved make and colour as per manufacturers specifications to any surface, at all height and locations as directed including scaffolding, cleaning and preparing surfaces for painting with broom by any approved means, etc. complete as directed by Engineer-in-charge. </t>
    </r>
  </si>
  <si>
    <t xml:space="preserve">Providing and applying first single coat of approved primer and two coats of synthetic enamel paint/flat oil paint of an approved make and colour as per manufacturers specifications to  surfaces, at all height and locations as directed including scaffolding, cleaning and preparing surfaces for painting by any approved means etc. complete as directed by Engineer-in-charge. </t>
  </si>
  <si>
    <t>Providing Laying and Finishing the concrete grade slab with "Tremix or similar approved equivalent Vacuum compressed dewatered system" including vibrating with needle vibrator and float screed vibrator. Including laying of channels support for float vibrator  finishing with power trowel,  including adding floor top hardener of nitofloor hard top (Fosroc) or equivalent make @  4 kg/sq.m.
The rate including grove cutting &amp; filling the same with PU sealant ( Fosroc or equivalent )  as per direction of  engineer in charge.    (Reinforcement will be paid under relevant item.) 
Note Concrete will be without Fly ash</t>
  </si>
  <si>
    <t xml:space="preserve">Providing and laying  ______ tiles minimum 8mm thick of any size conforming to I.S.15622-2006 for flooring of an approved, quality, make, size and pattern /design, for flooring including cement mortar bedding of 25 mm thick in 1:4 proportion, neat cement float, cutting, levelling, jointing, filling the joints by neat cement slurry or approved colour grout, curing, finishing,  for all lead and lift etc complete as directed by Engineer In Charge.  As per drawing and as directed by engineer in charge. </t>
  </si>
  <si>
    <r>
      <t xml:space="preserve">Providing and laying ______ tiles 8 mm thick of any size conforming to I.S.15622-2006 for skirting  of an approved, quality, make, size and pattern /design, for </t>
    </r>
    <r>
      <rPr>
        <b/>
        <sz val="11"/>
        <rFont val="Arial"/>
        <family val="2"/>
      </rPr>
      <t xml:space="preserve">Dado and skirting </t>
    </r>
    <r>
      <rPr>
        <sz val="11"/>
        <rFont val="Arial"/>
        <family val="2"/>
      </rPr>
      <t xml:space="preserve"> including   C.M.1:4, 12mm thick backing including preparing wall surface to true plane and plumb, finished to levels as required,  joint filling with white / coloured cement grout, cleaning, curing, finished in line and level for all lead and lift etc. complete. As per drawing and as directed by engineer in charge. </t>
    </r>
  </si>
  <si>
    <t>Providing and fixing all sides polished 18 mm thick Granite of approved quality, pattern, colour and thickness for door and window frames including preparing the surface and levelling in the desired line, machine cutting, Molding, jointing, including 12 mm (average) thick cement mortar 1:3 as backing coat in approved adhesives, levelling, smooth cement plastering along the sides to match the existing surface in cement mortar, filling the joints with pigment mixed with cement, cleaning,  finishing, curing etc complete as directed by Engineer In Charge.</t>
  </si>
  <si>
    <r>
      <t xml:space="preserve">Providing &amp;  laying mirror polished machine cut  </t>
    </r>
    <r>
      <rPr>
        <b/>
        <sz val="11"/>
        <rFont val="Arial"/>
        <family val="2"/>
      </rPr>
      <t>Kota stone flooring</t>
    </r>
    <r>
      <rPr>
        <sz val="11"/>
        <rFont val="Arial"/>
        <family val="2"/>
      </rPr>
      <t xml:space="preserve"> 25 mm thick of size 600 x 600 (approx.) on approximate 25 mm thick bed of C.M 1:4 including cement float, filling joints with cement slurry, curing, rubbing, polishing ( The polishing should be mirror polish), curing, fishing, cleaning, all lead &amp; lift etc complete. As per drawing and as directed by engineer in charge</t>
    </r>
  </si>
  <si>
    <r>
      <t xml:space="preserve">Providing &amp;  laying polished machine cut </t>
    </r>
    <r>
      <rPr>
        <b/>
        <sz val="11"/>
        <rFont val="Arial"/>
        <family val="2"/>
      </rPr>
      <t xml:space="preserve"> Kota stone</t>
    </r>
    <r>
      <rPr>
        <sz val="11"/>
        <rFont val="Arial"/>
        <family val="2"/>
      </rPr>
      <t xml:space="preserve"> slabs 25 mm thick </t>
    </r>
    <r>
      <rPr>
        <b/>
        <sz val="11"/>
        <rFont val="Arial"/>
        <family val="2"/>
      </rPr>
      <t>skirting and riser</t>
    </r>
    <r>
      <rPr>
        <sz val="11"/>
        <rFont val="Arial"/>
        <family val="2"/>
      </rPr>
      <t xml:space="preserve"> laid on 12 mm (average) thick cement mortar 1:3 as backing coat.  filling joints with cement slurry, curing, rubbing, polishing ( The polishing should be mirror polish ),  cleaning, all lead &amp; lift etc complete. As per drawing and as directed by engineer in charge</t>
    </r>
  </si>
  <si>
    <r>
      <t xml:space="preserve">Providing and fixing machine cut machine polished Kota stone 25 mm thick in single piece slabs in staircase in </t>
    </r>
    <r>
      <rPr>
        <b/>
        <sz val="11"/>
        <rFont val="Arial"/>
        <family val="2"/>
      </rPr>
      <t>treads</t>
    </r>
    <r>
      <rPr>
        <sz val="11"/>
        <rFont val="Arial"/>
        <family val="2"/>
      </rPr>
      <t xml:space="preserve"> and Landings on a bed of C.M 1:4 and neat cement float, filling joints with neat cement slurry, rubbing, polishing, Including making three groves on the edge of tread. And Making nosing with  Half molding on the front face of tread, all lead &amp; lift  etc complete. As per drawing and as directed by engineer in charge</t>
    </r>
  </si>
  <si>
    <t>Note: All item in this schedule carry 10 years guarantee for water tightness.</t>
  </si>
  <si>
    <r>
      <t>VERTICAL SURFACE 
 i) by fixing rough Shabhad stone slab 575 x 575 mm size and 22 to 25 mm thick  with cement slurry mixed with water proofing compound conforming to IS: 2645 in recommended proportion with a gap of 20mm (minimum) between stone slabs and the receiving surfaces and filling the gaps with neat cement slurry mixed with water proofing compound and finishing the exterior stone slab with cement mortar1:3(1 cement: 3 coarse sand) 20mm thick with neat cement punning mixed with water proofing compound in recommended proportion complete at all levels and as directed by Engineer-in-charge.</t>
    </r>
    <r>
      <rPr>
        <b/>
        <sz val="11"/>
        <rFont val="Arial"/>
        <family val="2"/>
      </rPr>
      <t xml:space="preserve">  </t>
    </r>
  </si>
  <si>
    <t>Providing, laying &amp; fixing in position PVC water stops of approved make 150 mm X 6 mm wide with central bulb complete as directed &amp; instructed by  Engineer in charge</t>
  </si>
  <si>
    <t xml:space="preserve">Providing and fixing in position aluminium louvered window with anodized aluminium frame of approved make and of size 40mm x 20mm x 2.0mm (wt. 0.605 kg/Rm) including adjustable aluminium frame, 4 to 6mm thk. frosted glass, fixtures and fastenings etc. complete as directed by  Engineer In Charge. Rate is inclusive all necessary fixtures and fittings, glass etc. complete in all respect.   </t>
  </si>
  <si>
    <t>D handle on each leaf inside and outside</t>
  </si>
  <si>
    <t>Supplying and installing cast iron Butterfly valves PN 16 complete with both sides including flanges on receiving pipes with nuts, bolts,1.5mm thick compressed asbestos gasket insertion as required. (50 mm dia)</t>
  </si>
  <si>
    <t>Supporting and installing cast iron dual plate wafer type PN 16 double flanged type non-return valve including nuts bolts 1.6 mm thick compressed asbestos gasket including matching flanges complete.  (50 mm dia)</t>
  </si>
  <si>
    <t>(UGT TO OHT - Water Transfer Pump)</t>
  </si>
  <si>
    <r>
      <t xml:space="preserve">Supplying, erecting, testing and commissioning of minimum three &amp; above star rated </t>
    </r>
    <r>
      <rPr>
        <b/>
        <sz val="11"/>
        <rFont val="Arial"/>
        <family val="2"/>
      </rPr>
      <t>submersible</t>
    </r>
    <r>
      <rPr>
        <sz val="11"/>
        <rFont val="Arial"/>
        <family val="2"/>
      </rPr>
      <t xml:space="preserve"> pump set of 3.75 kW/5 HP with 415 V, three phase, 50 Hz, A.C. supply suitable for 100 mm dia. borewell with </t>
    </r>
    <r>
      <rPr>
        <b/>
        <sz val="11"/>
        <rFont val="Arial"/>
        <family val="2"/>
      </rPr>
      <t>50 to 130 lpm discharge at 162 to 77 m head &amp; discharge</t>
    </r>
    <r>
      <rPr>
        <sz val="11"/>
        <rFont val="Arial"/>
        <family val="2"/>
      </rPr>
      <t xml:space="preserve"> &amp; delivery pipe of size-40 mm dia. with a necessary H type clamps as per specification no. WP-SMP.</t>
    </r>
  </si>
  <si>
    <t>201LPM @ 10 MTR Head - Domestic Water Supply</t>
  </si>
  <si>
    <t>Reinforced Cement Concrete</t>
  </si>
  <si>
    <t>Painting Work</t>
  </si>
  <si>
    <t>BILL OF QUANTITY -Girls Hostel Building (Electrical Works upto FFL Level)</t>
  </si>
  <si>
    <t>Light Fixtures</t>
  </si>
  <si>
    <t>Supplying and erecting LED square / circular Max. 12W down lighter having pressure die-cast aluminium housing, polystyrene diffuser having system lumens output of Min. 1500 Lumens, min. efficacy of 110 lumen/W, CRI&gt;80, CCT upto 6500K, Beam Angle of 120 deg., max. ripple of 5%, THD&lt;10%, p.f. &gt;0.95, operating range of 120-270V, surge protection of 2.5 kV, Life class of 50,000 Hrs. at L70B50, including driver, having mounting arrangement with board for surface type or spring loaded mounting clips complete with 3 years warranty.</t>
  </si>
  <si>
    <t>Supplying &amp; erecting inverter LED batten 20W tube light fitting with polycarbonate housing, heat sink, integrated HF electronic driver, Min. 2600 mAh Lithium ion Battery with charging time of 8-10 Hours and backup time of Min. 3 hrs. with minimum 25% of initial Watts having luminous efficacy of 100 lumen/watt, CRI&gt;80, CCT of 6500K and THD&lt;=20% having useful life of minimum 25000 hrs. with overheating protection with 2 years warranty.</t>
  </si>
  <si>
    <t>Exit (Nightglow with lamination, Self adhesive) 100 mm x 300 mm</t>
  </si>
  <si>
    <t>Staircase (Nightglow with lamination, Self adhesive) 100 mm x300mm</t>
  </si>
  <si>
    <t xml:space="preserve">Fire Extinguisher (Nightglow with lamination, Self adhesive) 200 mm x200mm </t>
  </si>
  <si>
    <t xml:space="preserve">Hose reel (Nightglow with lamination, Self adhesive) 200 mm x250mm </t>
  </si>
  <si>
    <t>Assembly Point (ACP with MS, Grouted) 600 mm X600 mm</t>
  </si>
  <si>
    <t>Making suitable size recess in any type of false ceiling for erection of flush type down lighter and finishing the background to match the original surface upto 20W.</t>
  </si>
  <si>
    <t>Point Wiring ,mains Wiring ,Switch Sockets ,etc</t>
  </si>
  <si>
    <t>Supplying and erecting modular type switch 6A / 10A duly erected on provided plate and box with wiring connections complete.</t>
  </si>
  <si>
    <t>Supplying and erecting modular type switch 16A duly erected on provided plate and box with wiring connections complete</t>
  </si>
  <si>
    <t>Supplying and erecting modular type 3 pin 6A multi socket with safety shutter, duly erected on provided plate and box with wiring connections complete</t>
  </si>
  <si>
    <t>Supplying and erecting ISI mark modular type 3 pin 6 / 16A multi socket with safety shutter, duly erected on provided plate and box with wiring connections complete.</t>
  </si>
  <si>
    <t>Point wiring for light/bell/exhaust fan hybrid type (Surface type under false ceiling and concealed type for drops &amp; switch boards on walls) in min 20 mm PVC conduit / casing n capping with 1.5 sq.mm. (2+1E) FRLSH grade copper wires, modular type switch, earthing and required accessories.</t>
  </si>
  <si>
    <t>Secondary point wiring for additional light/ bell/ exhaust point in PVC trunking (casing-capping) with 1.5 sq.mm (2+1E) FRLSH grade copper wire with required accessories.</t>
  </si>
  <si>
    <t xml:space="preserve">Supplying &amp; erecting mains with 3x4 sq.mm  FRLSH copper PVC insulated wire laid in provided conduit/trunking/inside pole/Bus bars or any other places.                                                                                                                                                                                                                                                                                                                                                                                                                                                                                                                                                                                                                                                                                                                                                                                                                                                                                                                                                                                                                                                                                                                                                                                                                                                                                                                                                                                                                                                                                                                                                                                                                                                     </t>
  </si>
  <si>
    <t xml:space="preserve">Supplying and erecting mains with 3x2.5 sq.mm FRLSH copper PVC insulated wire laid in provided conduit/trunking/inside pole/Bus bars or any other places.                                                                                                                                                                                                                                                                                                                                                                                                                                                                                                                                                                                                                                                                                                                                                                                                                                                                                                                                                                                                                                                                                                                                                                                                                                                                                                                                                                                                                                                                                                                                                                                                                                      </t>
  </si>
  <si>
    <t xml:space="preserve">Supplying and erecting mains with 3x1.5 sq.mm FRLSH copper PVC insulated wire laid in provided conduit/trunking/inside pole/Bus bars or any other places.                                                                                                                                                                                                                                                                                                                                                                                                                                                                                                                                                                                                                                                                                                                                                                                                                                                                                                                                                                                                                                                                                                                                                                                                                                                                                                                                                                                                                                                                                                                                                                                                                                      </t>
  </si>
  <si>
    <t>Supplying &amp; erecting H.M.S. P.V.C. conduit 20 mm. dia. With necessary accessories in wall/floor with chiselling appropriately .</t>
  </si>
  <si>
    <t>Supplying and erecting unbreakable concealed type modular switch box with double mounting plate for 6 module duly erected flush to wall with required chiselling and finishing with cement mortar / POP as per required to match the background..</t>
  </si>
  <si>
    <t xml:space="preserve">Distribution Boards,MCCB,MCB  &amp; Acessories </t>
  </si>
  <si>
    <t>Supplying and erecting single pole and neutral distribution board (SPNDB), with 2 ways for incoming and 6 ways (6 poles) for outgoing SP MCBs, with door, 1.2mm thickness surface / flush mounted, IP 43 Protection on iron / GI frame</t>
  </si>
  <si>
    <t xml:space="preserve">Supplying, erecting &amp; marking FPMCB 40A to 63A, with rated short - circuit breaking capacity (Icn) 10kA in provided distribution board. </t>
  </si>
  <si>
    <t>Supplying, erecting &amp; marking SPMCB 6A to 32A, C-series with rated short - circuit breaking capacity (Icn) 10kA in provided distribution board .</t>
  </si>
  <si>
    <t>Supplying, erecting &amp; terminating FRLS XLPE insulated, galvanised steel formed wire armoured (strip) cable 1100 V, 3 core 6 sq. mm. copper conductor complete erected with glands &amp; lugs, on wall/ trusses/ pole or laid in provided trench/ pipe.                                
 Note: For use of FRLS-XLPE insulation instead of FR-XLPE insulated armoured cable increase rate by 2 %</t>
  </si>
  <si>
    <t xml:space="preserve"> LT Panels </t>
  </si>
  <si>
    <t>Design,fabrication,assembling,supply,installation,testing and commissioning of cubicle type LT panels suitable for 415 V 3 phase ,4 wire 50 Hz AC supply system fabricated in compartmentised design from CRCA sheet steel of 2 mm thick for frame work IP 52 and covers,3 mm thick for gland plates i/c cleaning and finishing complete 9 tank process for powder coating in approved shade RAL 7032, extendable type TPN aluminium alloy busbars of high conductivity,DMC/SMC busbar supports,with bottom base channel of MS section not less than 75mm X 50 mm X 5 mm thick,entire panel shall have a common copper earthbar of required size at the rear with 2 nos earth studs,solid connection from main busbar to switchgears with require size of aluminium busbar &amp; control wiring with 2.5sqmm FRLS insulated copper conductor cable ,cable alleys ,cable gland plates i/c accessrories as per specification and providing switchgears, metering instruments etc. for follwing panels</t>
  </si>
  <si>
    <t>PCC Panel</t>
  </si>
  <si>
    <r>
      <t xml:space="preserve">MAIN PANEL (As Per IEC 61439 1 &amp; 2 &amp; Other Standards As Mentioned in Tender Specifications &amp; Master SLD
</t>
    </r>
    <r>
      <rPr>
        <b/>
        <sz val="11"/>
        <rFont val="Times New Roman"/>
        <family val="1"/>
      </rPr>
      <t>INCOMER: 1 No</t>
    </r>
    <r>
      <rPr>
        <sz val="11"/>
        <rFont val="Times New Roman"/>
        <family val="1"/>
      </rPr>
      <t xml:space="preserve"> - 1250A  FP MP based ACB with O/L, S/C, E/F &amp; RS 485 port, of fault breaking capacity 50 KA (Ics=Icu=100% upto 415 V) with R-Y-B &amp; On/off/trip lamps, ammeter, voltmeter &amp; multifunction meter.                                                                                                                                  
1 No - 400A  FP MP based MCCB with O/L, S/C, E/F &amp; RS 485 port, of fault breaking capacity 50 KA (Ics=Icu=100% upto 415 V) with R-Y-B &amp; On/off/trip lamps, ammeter, voltmeter &amp; multifunction meter.</t>
    </r>
    <r>
      <rPr>
        <b/>
        <sz val="11"/>
        <rFont val="Times New Roman"/>
        <family val="1"/>
      </rPr>
      <t xml:space="preserve">   </t>
    </r>
    <r>
      <rPr>
        <sz val="11"/>
        <rFont val="Times New Roman"/>
        <family val="1"/>
      </rPr>
      <t xml:space="preserve">
</t>
    </r>
    <r>
      <rPr>
        <b/>
        <sz val="11"/>
        <rFont val="Times New Roman"/>
        <family val="1"/>
      </rPr>
      <t>BUSCOUPLER</t>
    </r>
    <r>
      <rPr>
        <sz val="11"/>
        <rFont val="Times New Roman"/>
        <family val="1"/>
      </rPr>
      <t xml:space="preserve">: 1250A FP MP based ACB with O/L, S/C, E/F &amp; RS 485 port, of fault breaking capacity 50 KA (Ics=Icu=100% upto 415 V) with R-Y-B &amp; On/off/trip lamps.
</t>
    </r>
    <r>
      <rPr>
        <b/>
        <sz val="11"/>
        <rFont val="Times New Roman"/>
        <family val="1"/>
      </rPr>
      <t>BUSBAR:</t>
    </r>
    <r>
      <rPr>
        <sz val="11"/>
        <rFont val="Times New Roman"/>
        <family val="1"/>
      </rPr>
      <t xml:space="preserve"> 1250A, 50kA FP Aluminium Busbar with heat shrinkable Sleeves with copper earth bus bar.                                                                                                                                                                     
</t>
    </r>
    <r>
      <rPr>
        <b/>
        <sz val="11"/>
        <rFont val="Times New Roman"/>
        <family val="1"/>
      </rPr>
      <t>OUTGOING:</t>
    </r>
    <r>
      <rPr>
        <sz val="11"/>
        <rFont val="Times New Roman"/>
        <family val="1"/>
      </rPr>
      <t xml:space="preserve"> (36kA Ics=Icu=100% upto 433V) with on/off/trip indication lamps &amp; multifunction meter
3 No : 800 Amps 4P MCCB, 36kA with E/F protection
2 No : 400 Amps 4P MP MCCB, 36kA with E/F protection 
10 No : 63 Amps 4P MP MCCB, 36kA with E/F protection                                                                                                 </t>
    </r>
  </si>
  <si>
    <t>APFC PANEL</t>
  </si>
  <si>
    <t>Supplying and erecting 350 kVAr, 3 phase, 50 Hz., Power contactors Derated for microprocessor APFC controller with MPP / APP type capacitor with 525V and having minimum overcurrent capacity of 1.8 In, peak inrush current capacity 300 In and minimum life 150000 hours with , consisting of suitable steps of MPP/APP type capacitor units with detuned aluminium filter 7% reactors with circuit breaker as main incomer and MCCB for each branch protection</t>
  </si>
  <si>
    <t xml:space="preserve">Cable Trays </t>
  </si>
  <si>
    <t>Providing &amp; erecting hot dipped galvanised ladder type cable tray manufactured from 16 SWG (1.6 mm thick) GI sheet of 300 mm width &amp; 50 mm height complete with necessary coupler plates &amp; hardware.</t>
  </si>
  <si>
    <t>CCTV SYSTEM</t>
  </si>
  <si>
    <r>
      <rPr>
        <b/>
        <sz val="11"/>
        <color indexed="8"/>
        <rFont val="Times New Roman"/>
        <family val="1"/>
      </rPr>
      <t>2MP IR Indoor Dome Fixed Camera</t>
    </r>
    <r>
      <rPr>
        <sz val="11"/>
        <color indexed="8"/>
        <rFont val="Times New Roman"/>
        <family val="1"/>
      </rPr>
      <t xml:space="preserve"> -1/2.8"Progressive Scan CMOS, 1920 × 1080 at 25fps, 2.8mm Fixed  lens, 0.01 Lux at F1.2, ICR, ONVIF (PROFILE S, PROFILE G), support H.265, H.264, MJPEG, 120db WDR, 3D Digital Noise Reduction, Three individually configurable stream, 12 VDC &amp; PoE, Alarm &amp; Audio : 1 input &amp; output, IR range: 40m, Support on-board storage up to 128 GB (SD card not included), IP67, IK10, Edge Anlalytics- Line crossing detection, Intrusion detection, Motion detection, Scene change detection, Face Detection, Audio exception detection, video tampering, UL, CE, FCC certified.Warranty for 01 Year .</t>
    </r>
  </si>
  <si>
    <t>Each</t>
  </si>
  <si>
    <t>Point</t>
  </si>
  <si>
    <t>`</t>
  </si>
  <si>
    <t>BILL OF QUANTITY -Girls Hostel Building (HVAC Works upto FFL Level)</t>
  </si>
  <si>
    <t xml:space="preserve"> EXHAUST FAN</t>
  </si>
  <si>
    <t>Supplying, erecting, testing &amp; commissioning fresh air intake system, ductable circular inline fresh air fan inlet unit having 1400cfm capacity with maintaining the external static pressure minimum 20mm suitable to operate on 1ph, 230 V, 50Hz, A.C. supply complete.</t>
  </si>
  <si>
    <t>SHEET METAL</t>
  </si>
  <si>
    <t>Supplying, erecting, testing &amp; commisioning GI sheet 0.6 mm (24 SWG) having zinc coating of 275 microns with galvanization process compliance to IS 2629:1985 to be used for fabrication of boxes panel boards etc. including cutting, bending, drilling, welding, riveting etc. and painting with one coat of red lead paint and 2 coats of enamel paint as per specification no. CP/SH/CR</t>
  </si>
  <si>
    <t>LINEAR GRILL</t>
  </si>
  <si>
    <t>Supplying and erecting aluminium powder coated linear grill of suitable size for width length without collar dampers having matching colour with the existing false ceiling and suitable for deflection of 15/30/45°.</t>
  </si>
  <si>
    <t>CANVAS CONNECTION</t>
  </si>
  <si>
    <t>Supply, fabrication, installation an testing of flexible canvass connections constructed between ductable unit/dampers/ducting of suitable size with fire resist flexible double canvas sleeve complete.</t>
  </si>
  <si>
    <t>VOLUME CONTROL DAMPER</t>
  </si>
  <si>
    <t>Supply, installation, testing and commissioning of manually operated, opposed blade, duct mounted, flanged volume control dampers of required sizes in GI construction with operating mechanism, mounting arrangement, rubber refrigerant kits etc. complete.</t>
  </si>
  <si>
    <t xml:space="preserve">POWER CABLE </t>
  </si>
  <si>
    <t>Supplying, erecting &amp; terminating FR XLPE insulated, galvanised steel formed wire armoured (strip) cable 1100 V, 3 core 4 sq. mm. copper conductor complete erected with glands &amp; lugs, on wall/ trusses/ pole or laid in provided trench/ pipe as per specification no. CB-LT/CU</t>
  </si>
  <si>
    <t>Sqmtr</t>
  </si>
  <si>
    <t>Sq.m</t>
  </si>
  <si>
    <t>BILL OF QUANTITY -Girls Hostel Building (FIRE FIGHTING Works upto FFL Level)</t>
  </si>
  <si>
    <t>ADDRESSABLE FIRE DECTION AND ALARM SYSTEM</t>
  </si>
  <si>
    <t xml:space="preserve">Supply, Installation, testing &amp; commissioning of Intelligent Analogue Addressable optical smoke Detector with floating sensitivity  Complete with all installation accessories like base, base box, clamping / hanging arrangement, etc. to be installed under roof /ceiling interconnecting to loop cable complete as required as per specifications. </t>
  </si>
  <si>
    <t xml:space="preserve">Supply, Installation, testing &amp; commissioning of addressable type manual call point (break glass type) complete including clamps for installation if required with push button, enclosed in box with provision for cable or conduit coupling. The unit to be painted fire red outside, white inside and written 'In case of fire break glass' as per specifications. </t>
  </si>
  <si>
    <t>Supply, Installation, testing &amp; commissioning of Analogue Addressable strobes cum hoooters (Specification :- 110 cd light &amp; 85 dB with adjustable DB)  at different locations complete with all fixing accessories, etc under false ceiling roof, wall etc. interconnecting to loop cable complete as required.</t>
  </si>
  <si>
    <t xml:space="preserve">Supply, installation, testing &amp; commissioning of control module with LED indicator to be installed under / above false ceiling, roof and concealed space, etc. interconnecting to loop cable as per specifications. </t>
  </si>
  <si>
    <t>Supply, installation, testing &amp; commissioning of signal input module (monitor module) for flow switches etc  interconnecting to loop cable as per specifications.</t>
  </si>
  <si>
    <t>Supply and laying including  clamping / hanging arrangement, end termination etc. with all accessories of  2 core, 1.5 sq. mm, Fire Survival cable, armoured copper conductor of 600/1000V grade, insulated with specially formulated PVC,coated with special fire resistance materials and overall sheathed with special PVC, with special properties as Zero Halogen Low Smoke insulation . Basic construction as per BS 7846-2009 &amp; circuit integrity as per BS 6387 C.W.Z /BS EN 50200</t>
  </si>
  <si>
    <t>Mtrs</t>
  </si>
  <si>
    <t>FIRE EXTINGUISHERS</t>
  </si>
  <si>
    <t xml:space="preserve">Supplying &amp; Installing, testing &amp; commissioning of Emergency evacuation Exit sinages self glow type with requred instruments for proper installation. Size 100 mm * 300 mm </t>
  </si>
  <si>
    <t>Lot</t>
  </si>
  <si>
    <t xml:space="preserve">FIRE PUMPS </t>
  </si>
  <si>
    <t xml:space="preserve">Supplying and erecting testing, perfect aligning and proper leveling and commissioning of Fire Service Main pump of 2400 LPM (Litres/min) at 100 m  head end suction centrifugal pump type single stage/Multistage pump, of suitable HP to satisfy 150% performence criteria as per specification, as per indian standard. </t>
  </si>
  <si>
    <t xml:space="preserve">Supplying and erecting testing, perfect aligning and proper leveling and commissioning of  horizontal centrifugal back pull out pump rated 2400 LPM (Litres/min) at 100 m  head coupled to a diesel Engine ,with diesel storage tank, exhaust chimney, control cabling, battery backup, Automatic Air-Relief Valve, Suction &amp; Discharge Pressure Gauges, Engine Driven Fire Pump Controller &amp; accessories as per specifications. </t>
  </si>
  <si>
    <t>Supplying and erecting testing, perfect aligning and proper leveling and commissioning of  Jockey pump of 180 LPM at 100 m head end suction centrifugal pump type ,3 phase 440 AC, of suitable HP with suitable stage as per specification.</t>
  </si>
  <si>
    <t>Supply, Installation, testing &amp; commissioning of class ‘C’ heavy duty G.I pipe conforming to IS 3589 / 1239 including fittings like elbows, tees, flanges, tapers, nuts bolts, gasket etc. fixing the pipe on the wall / ceiling with suitable clamps and painting with two or more coats of synthetic enamel paint of required shade including tapping with existing system complete as required. (For hydrant system)</t>
  </si>
  <si>
    <t>(a)    250 mm dIa</t>
  </si>
  <si>
    <t>(b)    200 mm dia</t>
  </si>
  <si>
    <t>(c)   150 mm dia</t>
  </si>
  <si>
    <t>(d)   100 mm dia</t>
  </si>
  <si>
    <t>(e)   80 mm dia</t>
  </si>
  <si>
    <t>(f)    50mm dia</t>
  </si>
  <si>
    <t>(g)   25 mm dia</t>
  </si>
  <si>
    <t>Supplying and erecting testing, perfect aligning and proper leveling and commissioning of Common Auto Control Panel suitable for Auto operation of about 05 pumps. Jockey pump to be auto start - auto stop and Hydrant, sprinkler and standby diesel pump auto start - manual stop, as per specification.  (specification as per annextur-1)</t>
  </si>
  <si>
    <t xml:space="preserve">Supplying and erecting testing, perfect aligning and proper leveling and commissioning of Common Auto Control Panel suitable for Auto operation of Booster Pump. Panel with all required Cable arrangements and operational arrangement from the ground floor. </t>
  </si>
  <si>
    <t xml:space="preserve">Supplying, erecting &amp; terminating XLPE armoured cable 3 core 95 sq. mm. aluminium conductor with continuous 5.48 sq. mm. (12 SWG) G.I. earth wire complete erected with glands &amp; lugs, on wall/trusses/pole or laid in provided trench/ pipe as per specification </t>
  </si>
  <si>
    <t xml:space="preserve">Supplying, erecting &amp; terminating XLPE armoured cable 3 core 6 sq. mm. copper conductor continuous 5.48 sq. mm. (12 SWG) G.I. earth wire complete erected with glands &amp; lugs, on wall/trusses/ pole or laid in provided trench/ pipe as per specification </t>
  </si>
  <si>
    <t xml:space="preserve">Supplying and installing pressure gauge of 100 mm dia., 0-300 PSI or 0-14 kg per cm square fitted with 12/15 mm dia. pad cock valve, and G.I. pipe, elbow etc. complete as per specification </t>
  </si>
  <si>
    <t>Supplying and installing pressure switch with 12/15 mm dia isolation valve, G.I. nipple, elbow, etc complete as per specification -UL Listed / FM approved</t>
  </si>
  <si>
    <t>Supplying and fixing air vessel as per teh spec with air release valve on top, drain arrangement with 25 mm dia gun metal wheel valve, with required accessories, pressure gauge and painting with synthetic enamel paint of approved shade as required.</t>
  </si>
  <si>
    <t>Supply, fixing, testing and commissioning of double flanged Sluice valve of  16 kg / cm2 pressure rating, bronze/ gun metal seat, ISI marked complete with nuts, bolts, washers, gaskets, of following sizes.</t>
  </si>
  <si>
    <t>(a)    250 mm dia</t>
  </si>
  <si>
    <t>(b)    200 mm dia</t>
  </si>
  <si>
    <t>(c)    150 mm dia</t>
  </si>
  <si>
    <t>(d)    100 mm dia</t>
  </si>
  <si>
    <t>(e)    80 mm dia</t>
  </si>
  <si>
    <t>Supply, Installation, testing &amp; commissioning of  Swing check type non – return valve of PN 16 of following sizes  complete with rubber gasket, GI bolts, nuts washers etc as required.</t>
  </si>
  <si>
    <t>(a)    200 mm dia</t>
  </si>
  <si>
    <t>(b)    150 mm dia</t>
  </si>
  <si>
    <t>(c)    100 mm dia</t>
  </si>
  <si>
    <t>(d)    50 mm dia</t>
  </si>
  <si>
    <t>Supply, installation testing &amp; commissioning of cast iron Bucket Type strainer as requird.</t>
  </si>
  <si>
    <t>(b)    100 mm dia</t>
  </si>
  <si>
    <t>(c)    80 mm dia</t>
  </si>
  <si>
    <t>Supply, Installation, testing &amp; commissioning of butterfly valve of following sizes confirming to IS 13095 PN 16,  locable type construction,  complete with rubber gasket, GI bolts, nuts washers etc as required.</t>
  </si>
  <si>
    <t>(a)    300 mm dia</t>
  </si>
  <si>
    <t>Supply and fabrication, erection of M S steel supports including channels, angles, plates etc  for external ring main with painting complete</t>
  </si>
  <si>
    <t>Supply, Installation, testing &amp; commissioning of  Two way fire service inlet connection (Siamese inlet) of cast iron body with 2 nos. gun metal male instantaneous inlet couplings complete with cap and chain as reqd. for 150 mm dia MS pipe connection, as required.</t>
  </si>
  <si>
    <t>Mtrs.</t>
  </si>
  <si>
    <t>FIRE HYDRANT  SYSTEM</t>
  </si>
  <si>
    <t>Supply, Installation, testing &amp; commissioning of class ‘C’ heavy duty G. I pipe conforming to IS 3589 / 1239 including fittings like elbows, tees, flanges, tapers, nuts bolts, gasket etc. fixing the pipe on the wall / ceiling with suitable clamps and painting with two or more coats of synthetic enamel paint of required shade including tapping with existing system complete as required. (For hydrant system) A/G</t>
  </si>
  <si>
    <t>(a)   150 mm dia</t>
  </si>
  <si>
    <t>(b)   100 mm dia</t>
  </si>
  <si>
    <t>(c)   80 mm dia</t>
  </si>
  <si>
    <t>(d)    25mm dia</t>
  </si>
  <si>
    <t>Supply, Installation, testing &amp; commissioning of Swing type non – return valve of following sizes confirming to IS 5312 complete with rubber gasket, GI bolts, nuts washers etc as required.  150 mm dia</t>
  </si>
  <si>
    <t>Supplying and fixing Single headed Stainless steel hydrant valve with 1 No 63 mm dia instantaneous coupling and cast iron wheel, ISI marked, confirming to IS 5290 (type A) with cap and chain as required.</t>
  </si>
  <si>
    <t>Supplying and  fixing 63 mm dia, 15 mtr long RRL hose pipe with 63 mm dia male and female Stainless steel couplings duly binded with GI wire rivets etc. conforming to IS 636 (type-B) as required.</t>
  </si>
  <si>
    <t>Supplying and fixing of hose cabinet of size 760 mm x 610 mm x 255 mm made of 2 mm thick MS sheet with 6 mm thick glazed glass doors with necessary locking arrangement suitable to accommodate external hydrant, 2 nos 15 mtr long hose pipe. 1 no branch pipe, mounted on wall or with steel support &amp; duly painted with post office red externally and white internally with synthetic enamel paint complete in all respect, for external hydrant as reqd.</t>
  </si>
  <si>
    <t>Supplying and fixing First- Aid Hose Reel with M S construction spray painted in post office red conforming to IS 884 with upto date amendments complete with the following as required.</t>
  </si>
  <si>
    <t>(a)    30 m long 20 mm (nominal internal) dia water hose thermoplastic (textile reinforced) Type 2 as per IS : 12585.</t>
  </si>
  <si>
    <t>Supplying and fixing orifice plate made of 6 mm thick stainless steel with orifice of required size in between flange &amp; landing valve of external and internal hydrant to reduce pressure to working pressure of 3.5 kg/cm2 complete as per specifications as required.</t>
  </si>
  <si>
    <t>Set</t>
  </si>
  <si>
    <t xml:space="preserve">SPRINKLER SYSTEM </t>
  </si>
  <si>
    <t>Supply, Installation, testing &amp; commissioning of butterfly valve, locable type construction,  of following sizes confirming to IS 13095 PN 16  complete with rubber gasket, GI bolts, nuts washers etc as required.</t>
  </si>
  <si>
    <t>(a)    150 mm dia</t>
  </si>
  <si>
    <t xml:space="preserve">(c)     65 mm dia </t>
  </si>
  <si>
    <t xml:space="preserve">(a)   150 mm dia AG </t>
  </si>
  <si>
    <t>(d)   65 mm dia</t>
  </si>
  <si>
    <t>(e)   50 mm dia</t>
  </si>
  <si>
    <t>(f)   40 mm dia</t>
  </si>
  <si>
    <t>(g)   32 mm dia</t>
  </si>
  <si>
    <t>(h)  25 mm dia</t>
  </si>
  <si>
    <t>Supply, Installation, testing &amp; commissioning of quartzoid bulb type sprinklers Standard response K-80, of rating 68 degree C pendent with accessories as required . (UL listed / FM approved )</t>
  </si>
  <si>
    <t>Supply, Installation, testing &amp; commissioning of S S Braided flexible drops 25 mm dia capable to with stand maximum working pressure of 175 psi with all fittings for making connection to sprinklers and with the branches. (UL listed/FM approved ) 1.2 m length</t>
  </si>
  <si>
    <t>Supply and fabrication, erection of M S steel supports including channels, angles, plates etc with painting complete</t>
  </si>
  <si>
    <t xml:space="preserve">Supplying and installing gun metal Ball valve of size 25 mm dia as per specification </t>
  </si>
  <si>
    <t>Flow Switch on each Floor taping to header with all required accessories of reputed make. UL approved. 65 NB</t>
  </si>
  <si>
    <t>Supply &amp; Installation of Stainless steel finish rossette plate of dia 75 mm for below false ceiling application as per specification</t>
  </si>
  <si>
    <t xml:space="preserve">Each </t>
  </si>
  <si>
    <t>PA SYSTEM</t>
  </si>
  <si>
    <t>Supplying, installing, testing &amp; commissioning 2-Way flush mount Ceiling Speakers with input power 30W RMS power, with power taps on 30/15/7.5W, 100V &amp; 70V line, frequency response 90-18000Hz, stylish metal mesh grill and plastic frame, operates on 100V line for excellent reproduction of both speech and music, wide frequency response and adjustable tweeter complete as per specification no. PA-FMCS</t>
  </si>
  <si>
    <t>Supplying, erecting, testing and commissioning of multistrand annealed bare copper conductor, transparent PVC insulated 2C x 1.5 sqmm speaker wire in provided trunking/conduit etc.complete as per specification no. PA-TSPWR</t>
  </si>
  <si>
    <t>Supplying and erecting ABC powder type fire extinguisher as per IS : 15683 of 6 kg capacity with necessary clamp for erection on wall.</t>
  </si>
  <si>
    <r>
      <t xml:space="preserve">Supplying  &amp; fixing 63mm dia Stainless Steel </t>
    </r>
    <r>
      <rPr>
        <b/>
        <sz val="11"/>
        <rFont val="Times New Roman"/>
        <family val="1"/>
      </rPr>
      <t xml:space="preserve"> </t>
    </r>
    <r>
      <rPr>
        <sz val="11"/>
        <rFont val="Times New Roman"/>
        <family val="1"/>
      </rPr>
      <t xml:space="preserve">branch pipe with 20 mm (nominal internal diameter) size gun, metal nozzle confirming to </t>
    </r>
    <r>
      <rPr>
        <b/>
        <sz val="11"/>
        <rFont val="Times New Roman"/>
        <family val="1"/>
      </rPr>
      <t>IS 2871</t>
    </r>
    <r>
      <rPr>
        <sz val="11"/>
        <rFont val="Times New Roman"/>
        <family val="1"/>
      </rPr>
      <t>, suitable for instantaneous connection to interconnect hose pipe coupling as reqd.</t>
    </r>
  </si>
  <si>
    <r>
      <t>Supply, Installation, testing &amp; commissioning of Installation control (Alarm) valve of cast iron body and brass/ bronze working parts comprising of water motor alarm, bronze seat clapper, and clapper arm, hydraulically driven mechanical gong bell to sound continuous alarm when the wet riser sprinkler system activates, pressure gauges, emergency releases, strainer, pressure switch, cock valve complete with drain valve and bypass, test control box ball valves, MS pipe of reqd. size, flanges, orifice plate, gasket,</t>
    </r>
    <r>
      <rPr>
        <b/>
        <sz val="11"/>
        <rFont val="Times New Roman"/>
        <family val="1"/>
      </rPr>
      <t xml:space="preserve"> Flow Switch</t>
    </r>
    <r>
      <rPr>
        <sz val="11"/>
        <rFont val="Times New Roman"/>
        <family val="1"/>
      </rPr>
      <t xml:space="preserve"> etc. of </t>
    </r>
    <r>
      <rPr>
        <b/>
        <sz val="11"/>
        <rFont val="Times New Roman"/>
        <family val="1"/>
      </rPr>
      <t xml:space="preserve">size 150 mm </t>
    </r>
    <r>
      <rPr>
        <sz val="11"/>
        <rFont val="Times New Roman"/>
        <family val="1"/>
      </rPr>
      <t>dia as reqd.</t>
    </r>
  </si>
  <si>
    <r>
      <t>Supply, Installation, testing &amp; commissioning of C</t>
    </r>
    <r>
      <rPr>
        <b/>
        <sz val="11"/>
        <rFont val="Times New Roman"/>
        <family val="1"/>
      </rPr>
      <t xml:space="preserve">lass ‘C’ heavy duty G. I. </t>
    </r>
    <r>
      <rPr>
        <sz val="11"/>
        <rFont val="Times New Roman"/>
        <family val="1"/>
      </rPr>
      <t xml:space="preserve"> pipe conforming to IS 1239 including fittings like elbows, tees, flanges, tapers, nuts bolts, gasket etc. fixing the pipe on the wall / ceiling with suitable clamps &amp; M/S support and painting with two or more coats of synthetic enamel paint (after applying etch primer) of required shade complete as required. </t>
    </r>
  </si>
  <si>
    <t>Total Amount for Civil &amp; MEP Work  Excluding GST</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</si>
</sst>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 &quot;₹&quot;\ * #,##0.00_ ;_ &quot;₹&quot;\ * \-#,##0.00_ ;_ &quot;₹&quot;\ * &quot;-&quot;??_ ;_ @_ "/>
    <numFmt numFmtId="43" formatCode="_ * #,##0.00_ ;_ * \-#,##0.00_ ;_ * &quot;-&quot;??_ ;_ @_ "/>
    <numFmt numFmtId="164" formatCode="_(&quot;$&quot;* #,##0.00_);_(&quot;$&quot;* \(#,##0.00\);_(&quot;$&quot;* &quot;-&quot;??_);_(@_)"/>
    <numFmt numFmtId="165" formatCode="_(* #,##0.00_);_(* \(#,##0.00\);_(* &quot;-&quot;??_);_(@_)"/>
    <numFmt numFmtId="166" formatCode="0.0"/>
    <numFmt numFmtId="167" formatCode="0.000"/>
    <numFmt numFmtId="168" formatCode="_(* #,##0_);_(* \(#,##0\);_(* &quot;-&quot;??_);_(@_)"/>
    <numFmt numFmtId="169" formatCode="0.00;[Red]0.00"/>
    <numFmt numFmtId="170" formatCode="_(* #,##0.00_);_(* \(#,##0.00\);_(* \-??_);_(@_)"/>
    <numFmt numFmtId="171" formatCode="[&gt;=10000000]#\,##\,##\,##0;[&gt;=100000]#\,##\,##0;##,##0"/>
    <numFmt numFmtId="172" formatCode="0.00_)"/>
    <numFmt numFmtId="173" formatCode="#,##0.000"/>
    <numFmt numFmtId="174" formatCode="[$-409]dd/mmm/yy"/>
    <numFmt numFmtId="175" formatCode="mm/dd/yyyy"/>
    <numFmt numFmtId="176" formatCode="#,##0.0000"/>
    <numFmt numFmtId="177" formatCode="&quot;£&quot;#,##0;[Red]\-&quot;£&quot;#,##0"/>
    <numFmt numFmtId="178" formatCode="[$-409]dd/mmm/yy;@"/>
    <numFmt numFmtId="179" formatCode="General;;"/>
    <numFmt numFmtId="180" formatCode="0.0000000000000"/>
    <numFmt numFmtId="181" formatCode="General_)"/>
    <numFmt numFmtId="182" formatCode="yyyy"/>
    <numFmt numFmtId="183" formatCode="#,##0.0_);\(#,##0.0\)"/>
    <numFmt numFmtId="184" formatCode="#,##0.000_);\(#,##0.000\)"/>
    <numFmt numFmtId="185" formatCode="\(0.00%"/>
    <numFmt numFmtId="186" formatCode="\U\S\$#,##0.00;\(\U\S\$#,##0.00\)"/>
    <numFmt numFmtId="187" formatCode="\+0.00%\+"/>
    <numFmt numFmtId="188" formatCode="0.00%\)"/>
    <numFmt numFmtId="189" formatCode="m\o\n\th\ d\,\ yyyy"/>
    <numFmt numFmtId="190" formatCode="#.00"/>
    <numFmt numFmtId="191" formatCode="#"/>
    <numFmt numFmtId="192" formatCode="###0;###0"/>
    <numFmt numFmtId="193" formatCode="\\#,##0;[Red]&quot;\-&quot;#,##0"/>
    <numFmt numFmtId="194" formatCode="_-* #,##0.00_-;\-* #,##0.00_-;_-* \-??_-;_-@_-"/>
    <numFmt numFmtId="195" formatCode="&quot;Rs. &quot;#,##0;&quot;Rs. -&quot;#,##0"/>
    <numFmt numFmtId="196" formatCode="#,##0.00\ ;&quot; (&quot;#,##0.00\);&quot; -&quot;#\ ;@\ "/>
    <numFmt numFmtId="197" formatCode="_(* #,##0_);_(* \(#,##0\);_(* \-??_);_(@_)"/>
    <numFmt numFmtId="198" formatCode="\$#,##0.00_);[Red]&quot;($&quot;#,##0.00\)"/>
    <numFmt numFmtId="199" formatCode="_-\£* #,##0.00_-;&quot;-£&quot;* #,##0.00_-;_-\£* \-??_-;_-@_-"/>
    <numFmt numFmtId="200" formatCode="_(\$* #,##0.00_);_(\$* \(#,##0.00\);_(\$* \-??_);_(@_)"/>
    <numFmt numFmtId="201" formatCode="&quot;Rs.&quot;\ #,##0;&quot;Rs.&quot;\ \-#,##0"/>
    <numFmt numFmtId="202" formatCode="\$#,##0.00_);[Red]\(\$#,##0.00\)"/>
    <numFmt numFmtId="203" formatCode="_-* #,##0.00_-;\-* #,##0.00_-;_-* &quot;-&quot;??_-;_-@_-"/>
    <numFmt numFmtId="204" formatCode="_-&quot;£&quot;* #,##0.00_-;\-&quot;£&quot;* #,##0.00_-;_-&quot;£&quot;* &quot;-&quot;??_-;_-@_-"/>
    <numFmt numFmtId="205" formatCode="0.0000"/>
    <numFmt numFmtId="206" formatCode="_-* #,##0\ _D_M_-;\-* #,##0\ _D_M_-;_-* &quot;-&quot;\ _D_M_-;_-@_-"/>
    <numFmt numFmtId="207" formatCode="_-* #,##0.00\ _D_M_-;\-* #,##0.00\ _D_M_-;_-* &quot;-&quot;??\ _D_M_-;_-@_-"/>
    <numFmt numFmtId="208" formatCode="_(&quot;Rs.&quot;* #,##0.00_);_(&quot;Rs.&quot;* \(#,##0.00\);_(&quot;Rs.&quot;* &quot;-&quot;??_);_(@_)"/>
    <numFmt numFmtId="209" formatCode="_([$€-2]* #,##0.00_);_([$€-2]* \(#,##0.00\);_([$€-2]* \-??_)"/>
    <numFmt numFmtId="210" formatCode="mm/dd/yy"/>
    <numFmt numFmtId="211" formatCode="_-* #,##0_-;\-* #,##0_-;_-* &quot;-&quot;_-;_-@_-"/>
  </numFmts>
  <fonts count="106">
    <font>
      <sz val="10"/>
      <name val="Arial"/>
    </font>
    <font>
      <sz val="11"/>
      <color indexed="8"/>
      <name val="Calibri"/>
      <family val="2"/>
    </font>
    <font>
      <sz val="10"/>
      <name val="Arial"/>
      <family val="2"/>
    </font>
    <font>
      <sz val="10"/>
      <name val="Helv"/>
      <charset val="204"/>
    </font>
    <font>
      <sz val="11"/>
      <color indexed="8"/>
      <name val="Calibri"/>
      <family val="2"/>
      <charset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2"/>
      <name val="Times New Roman"/>
      <family val="1"/>
    </font>
    <font>
      <sz val="12"/>
      <name val="Arial"/>
      <family val="2"/>
    </font>
    <font>
      <sz val="10"/>
      <name val="Helv"/>
      <family val="2"/>
      <charset val="204"/>
    </font>
    <font>
      <b/>
      <i/>
      <sz val="16"/>
      <name val="Helv"/>
    </font>
    <font>
      <sz val="10"/>
      <name val="Times New Roman"/>
      <family val="1"/>
      <charset val="204"/>
    </font>
    <font>
      <b/>
      <sz val="11"/>
      <name val="Arial"/>
      <family val="2"/>
    </font>
    <font>
      <sz val="8"/>
      <name val="Arial"/>
      <family val="2"/>
    </font>
    <font>
      <sz val="10"/>
      <color indexed="8"/>
      <name val="Arial"/>
      <family val="2"/>
    </font>
    <font>
      <sz val="11"/>
      <name val="Arial"/>
      <family val="2"/>
    </font>
    <font>
      <b/>
      <sz val="11"/>
      <color indexed="8"/>
      <name val="Arial"/>
      <family val="2"/>
    </font>
    <font>
      <b/>
      <sz val="10"/>
      <name val="Arial"/>
      <family val="2"/>
    </font>
    <font>
      <sz val="11"/>
      <color indexed="8"/>
      <name val="Arial"/>
      <family val="2"/>
    </font>
    <font>
      <sz val="10"/>
      <name val="Calibri"/>
      <family val="2"/>
    </font>
    <font>
      <b/>
      <sz val="9"/>
      <name val="Arial"/>
      <family val="2"/>
    </font>
    <font>
      <sz val="9"/>
      <name val="Arial"/>
      <family val="2"/>
    </font>
    <font>
      <b/>
      <u/>
      <sz val="9"/>
      <color indexed="60"/>
      <name val="Arial"/>
      <family val="2"/>
    </font>
    <font>
      <sz val="8"/>
      <name val="Arial"/>
      <family val="2"/>
    </font>
    <font>
      <sz val="11"/>
      <name val="Times New Roman"/>
      <family val="1"/>
    </font>
    <font>
      <sz val="10"/>
      <name val="Helv"/>
      <family val="2"/>
    </font>
    <font>
      <b/>
      <sz val="12"/>
      <name val="Arial"/>
      <family val="2"/>
    </font>
    <font>
      <b/>
      <sz val="18"/>
      <color indexed="62"/>
      <name val="Cambria"/>
      <family val="2"/>
    </font>
    <font>
      <sz val="10"/>
      <name val="MS Sans Serif"/>
      <family val="2"/>
      <charset val="1"/>
    </font>
    <font>
      <sz val="10"/>
      <name val="Arial"/>
      <family val="2"/>
      <charset val="204"/>
    </font>
    <font>
      <sz val="9"/>
      <name val="Times New Roman"/>
      <family val="1"/>
    </font>
    <font>
      <sz val="10"/>
      <name val="Courier"/>
      <family val="3"/>
    </font>
    <font>
      <sz val="12"/>
      <color indexed="8"/>
      <name val="Times New Roman"/>
      <family val="1"/>
    </font>
    <font>
      <sz val="10"/>
      <name val="Arial"/>
      <family val="2"/>
      <charset val="1"/>
    </font>
    <font>
      <sz val="12"/>
      <color indexed="8"/>
      <name val="Courier"/>
      <family val="3"/>
    </font>
    <font>
      <b/>
      <sz val="18"/>
      <color indexed="8"/>
      <name val="Courier"/>
      <family val="3"/>
    </font>
    <font>
      <b/>
      <sz val="12"/>
      <color indexed="8"/>
      <name val="Courier"/>
      <family val="3"/>
    </font>
    <font>
      <sz val="12"/>
      <name val="Courier"/>
      <family val="3"/>
    </font>
    <font>
      <sz val="12"/>
      <name val="Courier New"/>
      <family val="3"/>
    </font>
    <font>
      <u/>
      <sz val="10"/>
      <color indexed="12"/>
      <name val="Arial"/>
      <family val="2"/>
    </font>
    <font>
      <sz val="10"/>
      <name val="Lucida Sans"/>
      <family val="2"/>
    </font>
    <font>
      <u/>
      <sz val="10"/>
      <color indexed="12"/>
      <name val="Arial"/>
      <family val="2"/>
      <charset val="1"/>
    </font>
    <font>
      <u/>
      <sz val="12"/>
      <color indexed="12"/>
      <name val="Calibri"/>
      <family val="2"/>
      <charset val="1"/>
    </font>
    <font>
      <sz val="11"/>
      <name val="Times New Roman"/>
      <family val="1"/>
      <charset val="1"/>
    </font>
    <font>
      <sz val="12"/>
      <color indexed="8"/>
      <name val="Calibri"/>
      <family val="2"/>
      <charset val="1"/>
    </font>
    <font>
      <sz val="10"/>
      <color indexed="8"/>
      <name val="Arial"/>
      <family val="2"/>
      <charset val="1"/>
    </font>
    <font>
      <sz val="11"/>
      <color indexed="8"/>
      <name val="Calibri"/>
      <family val="2"/>
      <charset val="204"/>
    </font>
    <font>
      <sz val="12"/>
      <name val="Times New Roman"/>
      <family val="1"/>
      <charset val="1"/>
    </font>
    <font>
      <sz val="10"/>
      <name val="Times New Roman"/>
      <family val="1"/>
      <charset val="1"/>
    </font>
    <font>
      <sz val="10"/>
      <color indexed="8"/>
      <name val="Times New Roman"/>
      <family val="1"/>
      <charset val="1"/>
    </font>
    <font>
      <sz val="10"/>
      <name val="Times New Roman"/>
      <family val="1"/>
    </font>
    <font>
      <sz val="22"/>
      <color indexed="8"/>
      <name val="Calibri"/>
      <family val="2"/>
    </font>
    <font>
      <sz val="10"/>
      <name val="MS Sans Serif"/>
      <family val="2"/>
    </font>
    <font>
      <sz val="10"/>
      <name val="Helv"/>
    </font>
    <font>
      <sz val="10"/>
      <name val="MS Serif"/>
      <family val="1"/>
    </font>
    <font>
      <sz val="10"/>
      <color indexed="16"/>
      <name val="MS Serif"/>
      <family val="1"/>
    </font>
    <font>
      <sz val="10"/>
      <color indexed="8"/>
      <name val="Cambria"/>
      <family val="2"/>
    </font>
    <font>
      <u/>
      <sz val="11"/>
      <color indexed="12"/>
      <name val="Times New Roman"/>
      <family val="1"/>
    </font>
    <font>
      <b/>
      <sz val="16"/>
      <name val="Arial"/>
      <family val="2"/>
    </font>
    <font>
      <b/>
      <sz val="10"/>
      <name val="Times New Roman"/>
      <family val="1"/>
    </font>
    <font>
      <sz val="7"/>
      <name val="Small Fonts"/>
      <family val="2"/>
    </font>
    <font>
      <sz val="8"/>
      <name val="Helv"/>
    </font>
    <font>
      <sz val="10"/>
      <name val="Courier New"/>
      <family val="3"/>
    </font>
    <font>
      <b/>
      <sz val="12"/>
      <name val="MS Sans Serif"/>
      <family val="2"/>
    </font>
    <font>
      <sz val="12"/>
      <name val="MS Sans Serif"/>
      <family val="2"/>
    </font>
    <font>
      <b/>
      <sz val="8"/>
      <color indexed="8"/>
      <name val="Helv"/>
    </font>
    <font>
      <sz val="11"/>
      <color indexed="8"/>
      <name val="Calibri"/>
      <family val="2"/>
    </font>
    <font>
      <sz val="12"/>
      <color indexed="8"/>
      <name val="Calibri"/>
      <family val="2"/>
    </font>
    <font>
      <sz val="11"/>
      <color indexed="10"/>
      <name val="Arial"/>
      <family val="2"/>
    </font>
    <font>
      <sz val="11"/>
      <color indexed="30"/>
      <name val="Arial"/>
      <family val="2"/>
    </font>
    <font>
      <sz val="11"/>
      <color theme="1"/>
      <name val="Calibri"/>
      <family val="2"/>
    </font>
    <font>
      <b/>
      <sz val="11"/>
      <color rgb="FFFA7D00"/>
      <name val="Calibri"/>
      <family val="2"/>
    </font>
    <font>
      <u/>
      <sz val="12"/>
      <color theme="10"/>
      <name val="Calibri"/>
      <family val="2"/>
    </font>
    <font>
      <u/>
      <sz val="8.5"/>
      <color theme="10"/>
      <name val="Arial"/>
      <family val="2"/>
    </font>
    <font>
      <u/>
      <sz val="11"/>
      <color theme="10"/>
      <name val="Calibri"/>
      <family val="2"/>
    </font>
    <font>
      <sz val="11"/>
      <color theme="1"/>
      <name val="Calibri"/>
      <family val="2"/>
      <charset val="1"/>
    </font>
    <font>
      <sz val="10"/>
      <color rgb="FF000000"/>
      <name val="Times New Roman"/>
      <family val="1"/>
    </font>
    <font>
      <sz val="12"/>
      <color theme="1"/>
      <name val="Calibri"/>
      <family val="2"/>
    </font>
    <font>
      <sz val="11"/>
      <color rgb="FF000000"/>
      <name val="Calibri"/>
      <family val="2"/>
      <charset val="204"/>
    </font>
    <font>
      <sz val="10"/>
      <color theme="1"/>
      <name val="Arial"/>
      <family val="2"/>
    </font>
    <font>
      <b/>
      <sz val="11"/>
      <color rgb="FF000000"/>
      <name val="Arial"/>
      <family val="2"/>
    </font>
    <font>
      <b/>
      <sz val="10"/>
      <color indexed="8"/>
      <name val="Arial"/>
      <family val="2"/>
    </font>
    <font>
      <b/>
      <sz val="14"/>
      <name val="Times New Roman"/>
      <family val="1"/>
    </font>
    <font>
      <b/>
      <sz val="12"/>
      <name val="Times New Roman"/>
      <family val="1"/>
    </font>
    <font>
      <b/>
      <sz val="11"/>
      <name val="Times New Roman"/>
      <family val="1"/>
    </font>
    <font>
      <sz val="11"/>
      <color indexed="8"/>
      <name val="Times New Roman"/>
      <family val="1"/>
    </font>
    <font>
      <b/>
      <sz val="11"/>
      <color indexed="8"/>
      <name val="Times New Roman"/>
      <family val="1"/>
    </font>
    <font>
      <sz val="12"/>
      <color theme="1"/>
      <name val="Times New Roman"/>
      <family val="1"/>
    </font>
    <font>
      <b/>
      <sz val="11"/>
      <color theme="1"/>
      <name val="Times New Roman"/>
      <family val="1"/>
    </font>
    <font>
      <sz val="11"/>
      <color theme="1"/>
      <name val="Times New Roman"/>
      <family val="1"/>
    </font>
    <font>
      <sz val="11"/>
      <color rgb="FF000000"/>
      <name val="Times New Roman"/>
      <family val="1"/>
    </font>
  </fonts>
  <fills count="69">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26"/>
        <bgColor indexed="31"/>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62"/>
        <bgColor indexed="56"/>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0"/>
      </patternFill>
    </fill>
    <fill>
      <patternFill patternType="solid">
        <fgColor indexed="57"/>
      </patternFill>
    </fill>
    <fill>
      <patternFill patternType="solid">
        <fgColor indexed="42"/>
        <bgColor indexed="42"/>
      </patternFill>
    </fill>
    <fill>
      <patternFill patternType="solid">
        <fgColor indexed="57"/>
        <bgColor indexed="21"/>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9"/>
        <bgColor indexed="64"/>
      </patternFill>
    </fill>
    <fill>
      <patternFill patternType="solid">
        <fgColor indexed="9"/>
        <bgColor indexed="9"/>
      </patternFill>
    </fill>
    <fill>
      <patternFill patternType="solid">
        <fgColor indexed="11"/>
        <bgColor indexed="64"/>
      </patternFill>
    </fill>
    <fill>
      <patternFill patternType="solid">
        <fgColor rgb="FFF2F2F2"/>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style="hair">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3411">
    <xf numFmtId="0" fontId="0" fillId="0" borderId="0">
      <alignment vertical="top"/>
    </xf>
    <xf numFmtId="0" fontId="3" fillId="0" borderId="0"/>
    <xf numFmtId="0" fontId="40" fillId="0" borderId="0"/>
    <xf numFmtId="0" fontId="48" fillId="0" borderId="0"/>
    <xf numFmtId="0" fontId="68" fillId="0" borderId="0"/>
    <xf numFmtId="0" fontId="2"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 fillId="33"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 fillId="38"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5" fillId="37"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 fillId="43" borderId="0" applyNumberFormat="0" applyBorder="0" applyAlignment="0" applyProtection="0"/>
    <xf numFmtId="0" fontId="1" fillId="32" borderId="0" applyNumberFormat="0" applyBorder="0" applyAlignment="0" applyProtection="0"/>
    <xf numFmtId="0" fontId="5" fillId="33"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 fillId="36" borderId="0" applyNumberFormat="0" applyBorder="0" applyAlignment="0" applyProtection="0"/>
    <xf numFmtId="0" fontId="1"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2" fillId="0" borderId="0"/>
    <xf numFmtId="0" fontId="2" fillId="0" borderId="0"/>
    <xf numFmtId="0" fontId="2" fillId="0" borderId="0" applyFill="0" applyBorder="0">
      <alignment vertical="center"/>
    </xf>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82" fontId="2" fillId="0" borderId="0" applyFill="0" applyBorder="0" applyAlignment="0"/>
    <xf numFmtId="0" fontId="29" fillId="0" borderId="0" applyFill="0" applyBorder="0" applyAlignment="0"/>
    <xf numFmtId="181" fontId="45" fillId="0" borderId="0" applyFill="0" applyBorder="0" applyAlignment="0"/>
    <xf numFmtId="167" fontId="45" fillId="0" borderId="0" applyFill="0" applyBorder="0" applyAlignment="0"/>
    <xf numFmtId="183" fontId="46" fillId="0" borderId="0" applyFill="0" applyBorder="0" applyAlignment="0"/>
    <xf numFmtId="184" fontId="46" fillId="0" borderId="0" applyFill="0" applyBorder="0" applyAlignment="0"/>
    <xf numFmtId="182" fontId="2" fillId="0" borderId="0" applyFill="0" applyBorder="0" applyAlignment="0"/>
    <xf numFmtId="185" fontId="2" fillId="0" borderId="0" applyFill="0" applyBorder="0" applyAlignment="0"/>
    <xf numFmtId="181" fontId="45" fillId="0" borderId="0" applyFill="0" applyBorder="0" applyAlignment="0"/>
    <xf numFmtId="0" fontId="86" fillId="63" borderId="49" applyNumberFormat="0" applyAlignment="0" applyProtection="0"/>
    <xf numFmtId="0" fontId="7" fillId="48" borderId="1" applyNumberFormat="0" applyAlignment="0" applyProtection="0"/>
    <xf numFmtId="0" fontId="7" fillId="48" borderId="1" applyNumberFormat="0" applyAlignment="0" applyProtection="0"/>
    <xf numFmtId="0" fontId="7" fillId="47" borderId="1" applyNumberFormat="0" applyAlignment="0" applyProtection="0"/>
    <xf numFmtId="0" fontId="7" fillId="48" borderId="1" applyNumberFormat="0" applyAlignment="0" applyProtection="0"/>
    <xf numFmtId="0" fontId="7" fillId="48" borderId="1" applyNumberFormat="0" applyAlignment="0" applyProtection="0"/>
    <xf numFmtId="0" fontId="7" fillId="47" borderId="1" applyNumberFormat="0" applyAlignment="0" applyProtection="0"/>
    <xf numFmtId="0" fontId="7" fillId="47" borderId="1" applyNumberFormat="0" applyAlignment="0" applyProtection="0"/>
    <xf numFmtId="0" fontId="7" fillId="47" borderId="1" applyNumberFormat="0" applyAlignment="0" applyProtection="0"/>
    <xf numFmtId="0" fontId="7" fillId="47" borderId="1" applyNumberFormat="0" applyAlignment="0" applyProtection="0"/>
    <xf numFmtId="0" fontId="8" fillId="49" borderId="2" applyNumberFormat="0" applyAlignment="0" applyProtection="0"/>
    <xf numFmtId="0" fontId="8" fillId="50" borderId="2" applyNumberFormat="0" applyAlignment="0" applyProtection="0"/>
    <xf numFmtId="0" fontId="8" fillId="50" borderId="2" applyNumberFormat="0" applyAlignment="0" applyProtection="0"/>
    <xf numFmtId="0" fontId="8" fillId="49" borderId="2" applyNumberFormat="0" applyAlignment="0" applyProtection="0"/>
    <xf numFmtId="0" fontId="8" fillId="50" borderId="2" applyNumberFormat="0" applyAlignment="0" applyProtection="0"/>
    <xf numFmtId="0" fontId="8" fillId="50" borderId="2" applyNumberFormat="0" applyAlignment="0" applyProtection="0"/>
    <xf numFmtId="0" fontId="8" fillId="49" borderId="2" applyNumberFormat="0" applyAlignment="0" applyProtection="0"/>
    <xf numFmtId="0" fontId="8" fillId="49" borderId="2" applyNumberFormat="0" applyAlignment="0" applyProtection="0"/>
    <xf numFmtId="0" fontId="8" fillId="49" borderId="2" applyNumberFormat="0" applyAlignment="0" applyProtection="0"/>
    <xf numFmtId="0" fontId="8" fillId="49" borderId="2" applyNumberFormat="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81"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5" fontId="2" fillId="0" borderId="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192"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165"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3" fontId="48" fillId="0" borderId="0"/>
    <xf numFmtId="207" fontId="2" fillId="0" borderId="0" applyFont="0" applyFill="0" applyBorder="0" applyAlignment="0" applyProtection="0"/>
    <xf numFmtId="165" fontId="2"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175"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4" fontId="5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3"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5" fillId="0" borderId="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2" fillId="0" borderId="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48" fillId="0" borderId="0"/>
    <xf numFmtId="43" fontId="39" fillId="0" borderId="0" applyFont="0" applyFill="0" applyBorder="0" applyAlignment="0" applyProtection="0"/>
    <xf numFmtId="43" fontId="39"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5" fontId="2" fillId="0" borderId="0" applyFont="0" applyFill="0" applyBorder="0" applyAlignment="0" applyProtection="0"/>
    <xf numFmtId="177" fontId="2" fillId="0" borderId="0" applyNumberFormat="0" applyFont="0" applyFill="0" applyBorder="0" applyAlignment="0" applyProtection="0"/>
    <xf numFmtId="43" fontId="8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3"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3" fontId="48" fillId="0" borderId="0"/>
    <xf numFmtId="165"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55" fillId="0" borderId="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9" fontId="2"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201" fontId="1" fillId="0" borderId="0"/>
    <xf numFmtId="195" fontId="4"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5" fontId="2" fillId="0" borderId="0" applyFont="0" applyFill="0" applyBorder="0" applyAlignment="0" applyProtection="0"/>
    <xf numFmtId="206" fontId="2" fillId="0" borderId="0" applyFont="0" applyFill="0" applyBorder="0" applyAlignment="0" applyProtection="0"/>
    <xf numFmtId="170" fontId="22" fillId="0" borderId="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4" fontId="55" fillId="0" borderId="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20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4" fontId="55" fillId="0" borderId="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55" fillId="0" borderId="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5" fillId="0" borderId="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4"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ill="0" applyBorder="0" applyAlignment="0" applyProtection="0"/>
    <xf numFmtId="196" fontId="4" fillId="0" borderId="0" applyFill="0" applyBorder="0" applyAlignment="0" applyProtection="0"/>
    <xf numFmtId="43" fontId="2" fillId="0" borderId="0" applyFont="0" applyFill="0" applyBorder="0" applyAlignment="0" applyProtection="0"/>
    <xf numFmtId="194" fontId="55" fillId="0" borderId="0" applyFill="0" applyBorder="0" applyAlignment="0" applyProtection="0"/>
    <xf numFmtId="203" fontId="81" fillId="0" borderId="0" applyFont="0" applyFill="0" applyBorder="0" applyAlignment="0" applyProtection="0"/>
    <xf numFmtId="0" fontId="1" fillId="0" borderId="0" applyFill="0" applyBorder="0" applyAlignment="0" applyProtection="0"/>
    <xf numFmtId="0" fontId="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2" fontId="81" fillId="0" borderId="0" applyFont="0" applyFill="0" applyBorder="0" applyAlignment="0" applyProtection="0"/>
    <xf numFmtId="198"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8" fontId="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4"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 fillId="0" borderId="0" applyFont="0" applyFill="0" applyBorder="0" applyAlignment="0" applyProtection="0"/>
    <xf numFmtId="168" fontId="1" fillId="0" borderId="0"/>
    <xf numFmtId="197" fontId="4" fillId="0" borderId="0"/>
    <xf numFmtId="43" fontId="39" fillId="0" borderId="0" applyFont="0" applyFill="0" applyBorder="0" applyAlignment="0" applyProtection="0"/>
    <xf numFmtId="43" fontId="39" fillId="0" borderId="0" applyFont="0" applyFill="0" applyBorder="0" applyAlignment="0" applyProtection="0"/>
    <xf numFmtId="169"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206"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2" fillId="0" borderId="0" applyFill="0" applyBorder="0" applyAlignment="0" applyProtection="0"/>
    <xf numFmtId="43" fontId="81" fillId="0" borderId="0" applyFont="0" applyFill="0" applyBorder="0" applyAlignment="0" applyProtection="0"/>
    <xf numFmtId="180" fontId="81" fillId="0" borderId="0" applyFont="0" applyFill="0" applyBorder="0" applyAlignment="0" applyProtection="0"/>
    <xf numFmtId="0" fontId="81" fillId="0" borderId="0" applyFont="0" applyFill="0" applyBorder="0" applyAlignment="0" applyProtection="0"/>
    <xf numFmtId="0" fontId="55" fillId="0" borderId="0" applyFill="0" applyBorder="0" applyAlignment="0" applyProtection="0"/>
    <xf numFmtId="43" fontId="8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2" fillId="0" borderId="0" applyFill="0" applyBorder="0" applyProtection="0">
      <alignment vertical="top" wrapText="1"/>
    </xf>
    <xf numFmtId="170" fontId="55" fillId="0" borderId="0" applyFill="0" applyBorder="0" applyAlignment="0" applyProtection="0"/>
    <xf numFmtId="206"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5"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169" fontId="81" fillId="0" borderId="0" applyFont="0" applyFill="0" applyBorder="0" applyAlignment="0" applyProtection="0"/>
    <xf numFmtId="203" fontId="8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94" fontId="55" fillId="0" borderId="0" applyFill="0" applyBorder="0" applyAlignment="0" applyProtection="0"/>
    <xf numFmtId="207"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207" fontId="2"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55" fillId="0" borderId="0" applyFill="0" applyBorder="0" applyAlignment="0" applyProtection="0"/>
    <xf numFmtId="207"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6" fontId="55" fillId="0" borderId="0" applyFill="0" applyBorder="0" applyAlignment="0" applyProtection="0"/>
    <xf numFmtId="207"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69" fillId="0" borderId="0" applyNumberFormat="0" applyAlignment="0">
      <alignment horizontal="left"/>
    </xf>
    <xf numFmtId="181"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4" fontId="2" fillId="0" borderId="0" applyFont="0" applyFill="0" applyBorder="0" applyAlignment="0" applyProtection="0"/>
    <xf numFmtId="199" fontId="55" fillId="0" borderId="0" applyFill="0" applyBorder="0" applyAlignment="0" applyProtection="0"/>
    <xf numFmtId="200" fontId="55" fillId="0" borderId="0" applyFill="0" applyBorder="0" applyAlignment="0" applyProtection="0"/>
    <xf numFmtId="164" fontId="39" fillId="0" borderId="0" applyFont="0" applyFill="0" applyBorder="0" applyAlignment="0" applyProtection="0"/>
    <xf numFmtId="200" fontId="55" fillId="0" borderId="0" applyFill="0" applyBorder="0" applyAlignment="0" applyProtection="0"/>
    <xf numFmtId="164" fontId="39" fillId="0" borderId="0" applyFont="0" applyFill="0" applyBorder="0" applyAlignment="0" applyProtection="0"/>
    <xf numFmtId="200" fontId="55" fillId="0" borderId="0" applyFill="0" applyBorder="0" applyAlignment="0" applyProtection="0"/>
    <xf numFmtId="164" fontId="39" fillId="0" borderId="0" applyFont="0" applyFill="0" applyBorder="0" applyAlignment="0" applyProtection="0"/>
    <xf numFmtId="200" fontId="55" fillId="0" borderId="0" applyFill="0" applyBorder="0" applyAlignment="0" applyProtection="0"/>
    <xf numFmtId="164" fontId="39" fillId="0" borderId="0" applyFont="0" applyFill="0" applyBorder="0" applyAlignment="0" applyProtection="0"/>
    <xf numFmtId="199" fontId="55" fillId="0" borderId="0" applyFill="0" applyBorder="0" applyAlignment="0" applyProtection="0"/>
    <xf numFmtId="204" fontId="2" fillId="0" borderId="0" applyFont="0" applyFill="0" applyBorder="0" applyAlignment="0" applyProtection="0"/>
    <xf numFmtId="166" fontId="81" fillId="0" borderId="0" applyFont="0" applyFill="0" applyBorder="0" applyAlignment="0" applyProtection="0"/>
    <xf numFmtId="166" fontId="55" fillId="0" borderId="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44" fontId="81" fillId="0" borderId="0" applyFont="0" applyFill="0" applyBorder="0" applyAlignment="0" applyProtection="0"/>
    <xf numFmtId="208" fontId="1" fillId="0" borderId="0" applyFont="0" applyFill="0" applyBorder="0" applyAlignment="0" applyProtection="0"/>
    <xf numFmtId="44" fontId="8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189" fontId="49" fillId="0" borderId="0">
      <protection locked="0"/>
    </xf>
    <xf numFmtId="14" fontId="29" fillId="0" borderId="0" applyFill="0" applyBorder="0" applyAlignment="0"/>
    <xf numFmtId="186" fontId="2" fillId="0" borderId="3">
      <alignment vertical="center"/>
    </xf>
    <xf numFmtId="0" fontId="19" fillId="5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182" fontId="2" fillId="0" borderId="0" applyFill="0" applyBorder="0" applyAlignment="0"/>
    <xf numFmtId="181" fontId="45" fillId="0" borderId="0" applyFill="0" applyBorder="0" applyAlignment="0"/>
    <xf numFmtId="182" fontId="2" fillId="0" borderId="0" applyFill="0" applyBorder="0" applyAlignment="0"/>
    <xf numFmtId="185" fontId="2" fillId="0" borderId="0" applyFill="0" applyBorder="0" applyAlignment="0"/>
    <xf numFmtId="181" fontId="45" fillId="0" borderId="0" applyFill="0" applyBorder="0" applyAlignment="0"/>
    <xf numFmtId="0" fontId="70" fillId="0" borderId="0" applyNumberFormat="0" applyAlignment="0">
      <alignment horizontal="left"/>
    </xf>
    <xf numFmtId="198" fontId="55" fillId="0" borderId="0" applyFill="0" applyBorder="0" applyAlignment="0" applyProtection="0"/>
    <xf numFmtId="198" fontId="55" fillId="0" borderId="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9" fontId="71" fillId="0" borderId="0" applyFill="0" applyBorder="0" applyAlignment="0" applyProtection="0"/>
    <xf numFmtId="0" fontId="2" fillId="0" borderId="0"/>
    <xf numFmtId="0" fontId="4" fillId="0" borderId="0"/>
    <xf numFmtId="0" fontId="1" fillId="0" borderId="0"/>
    <xf numFmtId="0" fontId="4" fillId="0" borderId="0"/>
    <xf numFmtId="0" fontId="4" fillId="0" borderId="0"/>
    <xf numFmtId="0" fontId="2" fillId="0" borderId="0"/>
    <xf numFmtId="0" fontId="1" fillId="0" borderId="0"/>
    <xf numFmtId="0" fontId="1"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90" fontId="49" fillId="0" borderId="0">
      <protection locked="0"/>
    </xf>
    <xf numFmtId="2" fontId="2" fillId="0" borderId="0" applyFont="0" applyFill="0" applyBorder="0" applyAlignment="0" applyProtection="0"/>
    <xf numFmtId="1" fontId="2" fillId="0" borderId="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38" fontId="28" fillId="54" borderId="0" applyNumberFormat="0" applyBorder="0" applyAlignment="0" applyProtection="0"/>
    <xf numFmtId="0" fontId="41" fillId="0" borderId="4" applyNumberFormat="0" applyAlignment="0" applyProtection="0">
      <alignment horizontal="left" vertical="center"/>
    </xf>
    <xf numFmtId="0" fontId="41" fillId="0" borderId="5">
      <alignment horizontal="left" vertical="center"/>
    </xf>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1" fontId="50" fillId="0" borderId="0">
      <protection locked="0"/>
    </xf>
    <xf numFmtId="191" fontId="51" fillId="0" borderId="0">
      <protection locked="0"/>
    </xf>
    <xf numFmtId="0" fontId="87" fillId="0" borderId="0" applyNumberFormat="0" applyFill="0" applyBorder="0" applyAlignment="0" applyProtection="0"/>
    <xf numFmtId="0" fontId="57" fillId="0" borderId="0" applyNumberFormat="0" applyFill="0" applyBorder="0" applyAlignment="0" applyProtection="0"/>
    <xf numFmtId="0" fontId="87" fillId="0" borderId="0" applyNumberFormat="0" applyFill="0" applyBorder="0" applyAlignment="0" applyProtection="0"/>
    <xf numFmtId="0" fontId="72" fillId="0" borderId="0" applyNumberFormat="0" applyFill="0" applyBorder="0" applyAlignment="0" applyProtection="0">
      <alignment vertical="top"/>
      <protection locked="0"/>
    </xf>
    <xf numFmtId="0" fontId="57" fillId="0" borderId="0" applyNumberFormat="0" applyFill="0" applyBorder="0" applyAlignment="0" applyProtection="0"/>
    <xf numFmtId="0" fontId="87"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6"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xf numFmtId="0" fontId="72" fillId="0" borderId="0" applyNumberFormat="0" applyFill="0" applyBorder="0" applyAlignment="0" applyProtection="0">
      <alignment vertical="top"/>
      <protection locked="0"/>
    </xf>
    <xf numFmtId="10" fontId="28" fillId="55" borderId="9" applyNumberFormat="0" applyBorder="0" applyAlignment="0" applyProtection="0"/>
    <xf numFmtId="0" fontId="14" fillId="13" borderId="1" applyNumberFormat="0" applyAlignment="0" applyProtection="0"/>
    <xf numFmtId="0" fontId="14" fillId="14" borderId="1" applyNumberFormat="0" applyAlignment="0" applyProtection="0"/>
    <xf numFmtId="0" fontId="14" fillId="14" borderId="1" applyNumberFormat="0" applyAlignment="0" applyProtection="0"/>
    <xf numFmtId="0" fontId="14" fillId="13" borderId="1" applyNumberFormat="0" applyAlignment="0" applyProtection="0"/>
    <xf numFmtId="0" fontId="14" fillId="14" borderId="1" applyNumberFormat="0" applyAlignment="0" applyProtection="0"/>
    <xf numFmtId="0" fontId="14" fillId="14"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182" fontId="2" fillId="0" borderId="0" applyFill="0" applyBorder="0" applyAlignment="0"/>
    <xf numFmtId="181" fontId="45" fillId="0" borderId="0" applyFill="0" applyBorder="0" applyAlignment="0"/>
    <xf numFmtId="182" fontId="2" fillId="0" borderId="0" applyFill="0" applyBorder="0" applyAlignment="0"/>
    <xf numFmtId="185" fontId="2" fillId="0" borderId="0" applyFill="0" applyBorder="0" applyAlignment="0"/>
    <xf numFmtId="181" fontId="45" fillId="0" borderId="0" applyFill="0" applyBorder="0" applyAlignment="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73" fillId="0" borderId="0" applyProtection="0">
      <alignment horizontal="center" vertical="center"/>
    </xf>
    <xf numFmtId="166" fontId="74" fillId="0" borderId="11">
      <alignment horizontal="right"/>
    </xf>
    <xf numFmtId="0" fontId="74" fillId="0" borderId="11">
      <alignment horizontal="right"/>
    </xf>
    <xf numFmtId="0" fontId="16"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37" fontId="75" fillId="0" borderId="0"/>
    <xf numFmtId="0" fontId="2" fillId="0" borderId="0"/>
    <xf numFmtId="172" fontId="25" fillId="0" borderId="0"/>
    <xf numFmtId="0" fontId="2"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39" fillId="0" borderId="0"/>
    <xf numFmtId="0" fontId="2" fillId="0" borderId="0"/>
    <xf numFmtId="0" fontId="2" fillId="0" borderId="0">
      <protection locked="0"/>
    </xf>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 fillId="0" borderId="0"/>
    <xf numFmtId="0" fontId="85" fillId="0" borderId="0"/>
    <xf numFmtId="0" fontId="2" fillId="0" borderId="0"/>
    <xf numFmtId="0" fontId="48" fillId="0" borderId="0"/>
    <xf numFmtId="0" fontId="90" fillId="0" borderId="0"/>
    <xf numFmtId="0" fontId="39" fillId="0" borderId="0"/>
    <xf numFmtId="0" fontId="48" fillId="0" borderId="0"/>
    <xf numFmtId="0" fontId="4" fillId="0" borderId="0"/>
    <xf numFmtId="0" fontId="85" fillId="0" borderId="0"/>
    <xf numFmtId="0" fontId="4" fillId="0" borderId="0"/>
    <xf numFmtId="0" fontId="85"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 fillId="0" borderId="0"/>
    <xf numFmtId="0" fontId="85" fillId="0" borderId="0"/>
    <xf numFmtId="0" fontId="2" fillId="0" borderId="0"/>
    <xf numFmtId="0" fontId="48" fillId="0" borderId="0"/>
    <xf numFmtId="0" fontId="48" fillId="0" borderId="0"/>
    <xf numFmtId="0" fontId="2" fillId="0" borderId="0"/>
    <xf numFmtId="0" fontId="39"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85"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 fillId="0" borderId="0"/>
    <xf numFmtId="0" fontId="85"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91"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2" fillId="0" borderId="0"/>
    <xf numFmtId="0" fontId="2"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2" fillId="0" borderId="0"/>
    <xf numFmtId="0" fontId="39"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85" fillId="0" borderId="0"/>
    <xf numFmtId="0" fontId="2" fillId="0" borderId="0"/>
    <xf numFmtId="0" fontId="2" fillId="0" borderId="0"/>
    <xf numFmtId="0" fontId="48" fillId="0" borderId="0"/>
    <xf numFmtId="0" fontId="1" fillId="0" borderId="0"/>
    <xf numFmtId="0" fontId="2" fillId="0" borderId="0"/>
    <xf numFmtId="0" fontId="2" fillId="0" borderId="0"/>
    <xf numFmtId="0" fontId="48" fillId="0" borderId="0"/>
    <xf numFmtId="0" fontId="39" fillId="0" borderId="0"/>
    <xf numFmtId="0" fontId="85" fillId="0" borderId="0"/>
    <xf numFmtId="0" fontId="2" fillId="0" borderId="0"/>
    <xf numFmtId="0" fontId="48" fillId="0" borderId="0"/>
    <xf numFmtId="0" fontId="1" fillId="0" borderId="0"/>
    <xf numFmtId="0" fontId="48" fillId="0" borderId="0"/>
    <xf numFmtId="0" fontId="2" fillId="0" borderId="0"/>
    <xf numFmtId="0" fontId="1" fillId="0" borderId="0"/>
    <xf numFmtId="0" fontId="48" fillId="0" borderId="0"/>
    <xf numFmtId="0" fontId="2" fillId="0" borderId="0"/>
    <xf numFmtId="0" fontId="1"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1"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1" fillId="0" borderId="0"/>
    <xf numFmtId="0" fontId="4" fillId="0" borderId="0"/>
    <xf numFmtId="0" fontId="85" fillId="0" borderId="0"/>
    <xf numFmtId="0" fontId="1" fillId="0" borderId="0"/>
    <xf numFmtId="0" fontId="2" fillId="0" borderId="0"/>
    <xf numFmtId="0" fontId="1" fillId="0" borderId="0"/>
    <xf numFmtId="0" fontId="85" fillId="0" borderId="0"/>
    <xf numFmtId="0" fontId="4" fillId="0" borderId="0"/>
    <xf numFmtId="0" fontId="85" fillId="0" borderId="0"/>
    <xf numFmtId="0" fontId="2" fillId="0" borderId="0"/>
    <xf numFmtId="0" fontId="39" fillId="0" borderId="0"/>
    <xf numFmtId="0" fontId="4" fillId="0" borderId="0"/>
    <xf numFmtId="0" fontId="85" fillId="0" borderId="0"/>
    <xf numFmtId="0" fontId="1" fillId="0" borderId="0"/>
    <xf numFmtId="0" fontId="2" fillId="0" borderId="0"/>
    <xf numFmtId="0" fontId="48" fillId="0" borderId="0"/>
    <xf numFmtId="0" fontId="85" fillId="0" borderId="0"/>
    <xf numFmtId="0" fontId="2" fillId="0" borderId="0"/>
    <xf numFmtId="0" fontId="52" fillId="0" borderId="0"/>
    <xf numFmtId="0" fontId="92" fillId="0" borderId="0"/>
    <xf numFmtId="0" fontId="59" fillId="0" borderId="0"/>
    <xf numFmtId="0" fontId="39" fillId="0" borderId="0"/>
    <xf numFmtId="0" fontId="52" fillId="0" borderId="0"/>
    <xf numFmtId="0" fontId="2" fillId="0" borderId="0"/>
    <xf numFmtId="0" fontId="1" fillId="0" borderId="0"/>
    <xf numFmtId="0" fontId="2" fillId="0" borderId="0"/>
    <xf numFmtId="0" fontId="48" fillId="0" borderId="0"/>
    <xf numFmtId="0" fontId="2" fillId="0" borderId="0"/>
    <xf numFmtId="0" fontId="52" fillId="0" borderId="0"/>
    <xf numFmtId="0" fontId="67" fillId="0" borderId="0"/>
    <xf numFmtId="0" fontId="43" fillId="0" borderId="0"/>
    <xf numFmtId="0" fontId="2" fillId="0" borderId="0"/>
    <xf numFmtId="0" fontId="52" fillId="0" borderId="0"/>
    <xf numFmtId="0" fontId="85" fillId="0" borderId="0"/>
    <xf numFmtId="0" fontId="4" fillId="0" borderId="0"/>
    <xf numFmtId="0" fontId="1" fillId="0" borderId="0"/>
    <xf numFmtId="0" fontId="85" fillId="0" borderId="0"/>
    <xf numFmtId="0" fontId="67" fillId="0" borderId="0"/>
    <xf numFmtId="0" fontId="43" fillId="0" borderId="0"/>
    <xf numFmtId="0" fontId="85" fillId="0" borderId="0"/>
    <xf numFmtId="0" fontId="2" fillId="0" borderId="0"/>
    <xf numFmtId="0" fontId="1" fillId="0" borderId="0"/>
    <xf numFmtId="0" fontId="48" fillId="0" borderId="0"/>
    <xf numFmtId="0" fontId="39" fillId="0" borderId="0"/>
    <xf numFmtId="0" fontId="43" fillId="0" borderId="0"/>
    <xf numFmtId="0" fontId="2" fillId="0" borderId="0"/>
    <xf numFmtId="0" fontId="67" fillId="0" borderId="0"/>
    <xf numFmtId="0" fontId="39" fillId="0" borderId="0"/>
    <xf numFmtId="0" fontId="1" fillId="0" borderId="0"/>
    <xf numFmtId="0" fontId="39" fillId="0" borderId="0"/>
    <xf numFmtId="0" fontId="52" fillId="0" borderId="0"/>
    <xf numFmtId="0" fontId="2" fillId="0" borderId="0"/>
    <xf numFmtId="0" fontId="52" fillId="0" borderId="0"/>
    <xf numFmtId="0" fontId="2" fillId="0" borderId="0"/>
    <xf numFmtId="0" fontId="67" fillId="0" borderId="0"/>
    <xf numFmtId="0" fontId="39" fillId="0" borderId="0"/>
    <xf numFmtId="0" fontId="43" fillId="0" borderId="0"/>
    <xf numFmtId="0" fontId="39" fillId="0" borderId="0"/>
    <xf numFmtId="0" fontId="2" fillId="0" borderId="0"/>
    <xf numFmtId="0" fontId="2" fillId="0" borderId="0"/>
    <xf numFmtId="0" fontId="2" fillId="0" borderId="0"/>
    <xf numFmtId="0" fontId="67" fillId="0" borderId="0"/>
    <xf numFmtId="0" fontId="43" fillId="0" borderId="0"/>
    <xf numFmtId="0" fontId="43" fillId="0" borderId="0"/>
    <xf numFmtId="0" fontId="67" fillId="0" borderId="0"/>
    <xf numFmtId="0" fontId="2" fillId="0" borderId="0"/>
    <xf numFmtId="0" fontId="43" fillId="0" borderId="0"/>
    <xf numFmtId="0" fontId="67"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67" fillId="0" borderId="0"/>
    <xf numFmtId="0" fontId="2" fillId="0" borderId="0"/>
    <xf numFmtId="0" fontId="43" fillId="0" borderId="0"/>
    <xf numFmtId="0" fontId="67" fillId="0" borderId="0"/>
    <xf numFmtId="0" fontId="2" fillId="0" borderId="0"/>
    <xf numFmtId="0" fontId="26" fillId="0" borderId="0" applyNumberFormat="0" applyFill="0" applyBorder="0" applyProtection="0">
      <alignment vertical="top" wrapText="1"/>
    </xf>
    <xf numFmtId="0" fontId="2" fillId="0" borderId="0"/>
    <xf numFmtId="0" fontId="48" fillId="0" borderId="0"/>
    <xf numFmtId="0" fontId="2" fillId="0" borderId="0"/>
    <xf numFmtId="0" fontId="2" fillId="0" borderId="0"/>
    <xf numFmtId="0" fontId="2"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9" fillId="0" borderId="0"/>
    <xf numFmtId="0" fontId="60" fillId="0" borderId="0"/>
    <xf numFmtId="0" fontId="23" fillId="0" borderId="0"/>
    <xf numFmtId="0" fontId="60" fillId="0" borderId="0"/>
    <xf numFmtId="0" fontId="29" fillId="0" borderId="0"/>
    <xf numFmtId="0" fontId="60" fillId="0" borderId="0"/>
    <xf numFmtId="0" fontId="29" fillId="0" borderId="0"/>
    <xf numFmtId="0" fontId="58" fillId="0" borderId="0"/>
    <xf numFmtId="0" fontId="39"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9" fillId="0" borderId="0"/>
    <xf numFmtId="0" fontId="60"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29" fillId="0" borderId="0"/>
    <xf numFmtId="0" fontId="60" fillId="0" borderId="0"/>
    <xf numFmtId="0" fontId="85" fillId="0" borderId="0"/>
    <xf numFmtId="0" fontId="29" fillId="0" borderId="0"/>
    <xf numFmtId="0" fontId="60" fillId="0" borderId="0"/>
    <xf numFmtId="0" fontId="2" fillId="0" borderId="0"/>
    <xf numFmtId="0" fontId="60" fillId="0" borderId="0"/>
    <xf numFmtId="0" fontId="29" fillId="0" borderId="0"/>
    <xf numFmtId="0" fontId="2" fillId="0" borderId="0"/>
    <xf numFmtId="0" fontId="60" fillId="0" borderId="0"/>
    <xf numFmtId="0" fontId="29" fillId="0" borderId="0"/>
    <xf numFmtId="0" fontId="2" fillId="0" borderId="0"/>
    <xf numFmtId="0" fontId="60" fillId="0" borderId="0"/>
    <xf numFmtId="0" fontId="29" fillId="0" borderId="0"/>
    <xf numFmtId="0" fontId="2" fillId="0" borderId="0"/>
    <xf numFmtId="0" fontId="60" fillId="0" borderId="0"/>
    <xf numFmtId="0" fontId="29" fillId="0" borderId="0"/>
    <xf numFmtId="0" fontId="2" fillId="0" borderId="0"/>
    <xf numFmtId="0" fontId="60" fillId="0" borderId="0"/>
    <xf numFmtId="0" fontId="29" fillId="0" borderId="0"/>
    <xf numFmtId="0" fontId="23" fillId="0" borderId="0"/>
    <xf numFmtId="0" fontId="85" fillId="0" borderId="0"/>
    <xf numFmtId="0" fontId="2" fillId="0" borderId="0"/>
    <xf numFmtId="0" fontId="85" fillId="0" borderId="0"/>
    <xf numFmtId="0" fontId="48" fillId="0" borderId="0"/>
    <xf numFmtId="0" fontId="1" fillId="0" borderId="0"/>
    <xf numFmtId="0" fontId="2" fillId="0" borderId="0"/>
    <xf numFmtId="0" fontId="2" fillId="0" borderId="0"/>
    <xf numFmtId="0" fontId="48" fillId="0" borderId="0"/>
    <xf numFmtId="0" fontId="1" fillId="0" borderId="0"/>
    <xf numFmtId="0" fontId="48" fillId="0" borderId="0"/>
    <xf numFmtId="0" fontId="2" fillId="0" borderId="0"/>
    <xf numFmtId="0" fontId="1" fillId="0" borderId="0"/>
    <xf numFmtId="0" fontId="48" fillId="0" borderId="0"/>
    <xf numFmtId="0" fontId="2" fillId="0" borderId="0"/>
    <xf numFmtId="0" fontId="1" fillId="0" borderId="0"/>
    <xf numFmtId="0" fontId="48" fillId="0" borderId="0"/>
    <xf numFmtId="0" fontId="2" fillId="0" borderId="0"/>
    <xf numFmtId="0" fontId="1" fillId="0" borderId="0"/>
    <xf numFmtId="0" fontId="48"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62" fillId="0" borderId="0"/>
    <xf numFmtId="0" fontId="22" fillId="0" borderId="0"/>
    <xf numFmtId="0" fontId="2" fillId="0" borderId="0"/>
    <xf numFmtId="0" fontId="93"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61" fillId="0" borderId="0"/>
    <xf numFmtId="0" fontId="93" fillId="0" borderId="0"/>
    <xf numFmtId="0" fontId="61" fillId="0" borderId="0"/>
    <xf numFmtId="0" fontId="93" fillId="0" borderId="0"/>
    <xf numFmtId="0" fontId="2" fillId="0" borderId="0"/>
    <xf numFmtId="0" fontId="48" fillId="0" borderId="0"/>
    <xf numFmtId="0" fontId="39" fillId="0" borderId="0"/>
    <xf numFmtId="0" fontId="85" fillId="0" borderId="0"/>
    <xf numFmtId="0" fontId="48" fillId="0" borderId="0"/>
    <xf numFmtId="0" fontId="2" fillId="0" borderId="0"/>
    <xf numFmtId="0" fontId="48" fillId="0" borderId="0"/>
    <xf numFmtId="0" fontId="2" fillId="0" borderId="0"/>
    <xf numFmtId="0" fontId="93" fillId="0" borderId="0"/>
    <xf numFmtId="0" fontId="61" fillId="0" borderId="0"/>
    <xf numFmtId="0" fontId="39" fillId="0" borderId="0"/>
    <xf numFmtId="0" fontId="48" fillId="0" borderId="0"/>
    <xf numFmtId="0" fontId="2" fillId="0" borderId="0"/>
    <xf numFmtId="0" fontId="39"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61" fillId="0" borderId="0"/>
    <xf numFmtId="0" fontId="93" fillId="0" borderId="0"/>
    <xf numFmtId="0" fontId="39" fillId="0" borderId="0"/>
    <xf numFmtId="0" fontId="61" fillId="0" borderId="0"/>
    <xf numFmtId="0" fontId="93" fillId="0" borderId="0"/>
    <xf numFmtId="0" fontId="39" fillId="0" borderId="0"/>
    <xf numFmtId="0" fontId="61" fillId="0" borderId="0"/>
    <xf numFmtId="0" fontId="93" fillId="0" borderId="0"/>
    <xf numFmtId="0" fontId="61" fillId="0" borderId="0"/>
    <xf numFmtId="0" fontId="93" fillId="0" borderId="0"/>
    <xf numFmtId="0" fontId="61" fillId="0" borderId="0"/>
    <xf numFmtId="0" fontId="93" fillId="0" borderId="0"/>
    <xf numFmtId="0" fontId="61" fillId="0" borderId="0"/>
    <xf numFmtId="0" fontId="93" fillId="0" borderId="0"/>
    <xf numFmtId="0" fontId="61" fillId="0" borderId="0"/>
    <xf numFmtId="0" fontId="93"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48"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9" fillId="0" borderId="0"/>
    <xf numFmtId="0" fontId="2" fillId="0" borderId="0"/>
    <xf numFmtId="0" fontId="39" fillId="0" borderId="0"/>
    <xf numFmtId="0" fontId="48" fillId="0" borderId="0"/>
    <xf numFmtId="0" fontId="2" fillId="0" borderId="0"/>
    <xf numFmtId="0" fontId="39" fillId="0" borderId="0"/>
    <xf numFmtId="0" fontId="48" fillId="0" borderId="0"/>
    <xf numFmtId="0" fontId="2" fillId="0" borderId="0"/>
    <xf numFmtId="0" fontId="39" fillId="0" borderId="0"/>
    <xf numFmtId="0" fontId="48" fillId="0" borderId="0"/>
    <xf numFmtId="0" fontId="2" fillId="0" borderId="0"/>
    <xf numFmtId="0" fontId="39" fillId="0" borderId="0"/>
    <xf numFmtId="0" fontId="48" fillId="0" borderId="0"/>
    <xf numFmtId="0" fontId="2" fillId="0" borderId="0"/>
    <xf numFmtId="0" fontId="39" fillId="0" borderId="0"/>
    <xf numFmtId="0" fontId="48"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alignment vertical="top"/>
    </xf>
    <xf numFmtId="0" fontId="21"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62" fillId="0" borderId="0"/>
    <xf numFmtId="0" fontId="22" fillId="0" borderId="0"/>
    <xf numFmtId="0" fontId="2" fillId="0" borderId="0"/>
    <xf numFmtId="0" fontId="2" fillId="0" borderId="0"/>
    <xf numFmtId="0" fontId="48" fillId="0" borderId="0"/>
    <xf numFmtId="0" fontId="2" fillId="0" borderId="0"/>
    <xf numFmtId="0" fontId="2" fillId="0" borderId="0"/>
    <xf numFmtId="0" fontId="1"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85"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1"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1" fillId="0" borderId="0"/>
    <xf numFmtId="0" fontId="2" fillId="0" borderId="0">
      <alignment vertical="top"/>
    </xf>
    <xf numFmtId="0" fontId="85"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62" fillId="0" borderId="0"/>
    <xf numFmtId="0" fontId="22" fillId="0" borderId="0"/>
    <xf numFmtId="0" fontId="2" fillId="0" borderId="0"/>
    <xf numFmtId="0" fontId="48" fillId="0" borderId="0"/>
    <xf numFmtId="0" fontId="2" fillId="0" borderId="0"/>
    <xf numFmtId="0" fontId="2" fillId="0" borderId="0"/>
    <xf numFmtId="0" fontId="48" fillId="0" borderId="0"/>
    <xf numFmtId="0" fontId="1" fillId="0" borderId="0"/>
    <xf numFmtId="0" fontId="2" fillId="0" borderId="0"/>
    <xf numFmtId="0" fontId="48" fillId="0" borderId="0"/>
    <xf numFmtId="0" fontId="2" fillId="0" borderId="0"/>
    <xf numFmtId="0" fontId="2" fillId="0" borderId="0"/>
    <xf numFmtId="0" fontId="48" fillId="0" borderId="0"/>
    <xf numFmtId="0" fontId="1" fillId="0" borderId="0"/>
    <xf numFmtId="0" fontId="2"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1"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62" fillId="0" borderId="0"/>
    <xf numFmtId="0" fontId="22" fillId="0" borderId="0"/>
    <xf numFmtId="0" fontId="2" fillId="0" borderId="0"/>
    <xf numFmtId="0" fontId="48" fillId="0" borderId="0"/>
    <xf numFmtId="0" fontId="43"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58" fillId="0" borderId="0"/>
    <xf numFmtId="0" fontId="39" fillId="0" borderId="0"/>
    <xf numFmtId="0" fontId="2" fillId="0" borderId="0"/>
    <xf numFmtId="0" fontId="48"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67" fillId="0" borderId="0"/>
    <xf numFmtId="0" fontId="43" fillId="0" borderId="0"/>
    <xf numFmtId="0" fontId="2" fillId="0" borderId="0"/>
    <xf numFmtId="0" fontId="2" fillId="0" borderId="0"/>
    <xf numFmtId="0" fontId="2" fillId="0" borderId="0"/>
    <xf numFmtId="0" fontId="43" fillId="0" borderId="0"/>
    <xf numFmtId="0" fontId="67" fillId="0" borderId="0"/>
    <xf numFmtId="0" fontId="1" fillId="0" borderId="0"/>
    <xf numFmtId="0" fontId="67" fillId="0" borderId="0"/>
    <xf numFmtId="0" fontId="85" fillId="0" borderId="0"/>
    <xf numFmtId="0" fontId="43" fillId="0" borderId="0"/>
    <xf numFmtId="0" fontId="39" fillId="0" borderId="0"/>
    <xf numFmtId="0" fontId="43" fillId="0" borderId="0"/>
    <xf numFmtId="0" fontId="2" fillId="0" borderId="0"/>
    <xf numFmtId="0" fontId="67"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85" fillId="0" borderId="0"/>
    <xf numFmtId="0" fontId="2" fillId="0" borderId="0"/>
    <xf numFmtId="0" fontId="2"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2" fillId="0" borderId="0"/>
    <xf numFmtId="0" fontId="67" fillId="0" borderId="0"/>
    <xf numFmtId="0" fontId="43" fillId="0" borderId="0"/>
    <xf numFmtId="0" fontId="1" fillId="0" borderId="0"/>
    <xf numFmtId="0" fontId="67" fillId="0" borderId="0"/>
    <xf numFmtId="0" fontId="43" fillId="0" borderId="0"/>
    <xf numFmtId="0" fontId="43" fillId="0" borderId="0"/>
    <xf numFmtId="0" fontId="2" fillId="0" borderId="0"/>
    <xf numFmtId="0" fontId="67" fillId="0" borderId="0"/>
    <xf numFmtId="0" fontId="1" fillId="0" borderId="0"/>
    <xf numFmtId="0" fontId="60" fillId="0" borderId="0" applyNumberFormat="0" applyFill="0" applyBorder="0" applyProtection="0"/>
    <xf numFmtId="0" fontId="29" fillId="0" borderId="0" applyNumberFormat="0" applyFill="0" applyBorder="0" applyProtection="0"/>
    <xf numFmtId="0" fontId="1" fillId="0" borderId="0"/>
    <xf numFmtId="0" fontId="85" fillId="0" borderId="0"/>
    <xf numFmtId="0" fontId="60" fillId="0" borderId="0" applyNumberFormat="0" applyFill="0" applyBorder="0" applyProtection="0"/>
    <xf numFmtId="0" fontId="29" fillId="0" borderId="0" applyNumberFormat="0" applyFill="0" applyBorder="0" applyProtection="0"/>
    <xf numFmtId="0" fontId="1" fillId="0" borderId="0"/>
    <xf numFmtId="0" fontId="85"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63" fillId="0" borderId="0"/>
    <xf numFmtId="0" fontId="65" fillId="0" borderId="0"/>
    <xf numFmtId="0" fontId="63" fillId="0" borderId="0"/>
    <xf numFmtId="0" fontId="65"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48" fillId="0" borderId="0"/>
    <xf numFmtId="0" fontId="2" fillId="0" borderId="0"/>
    <xf numFmtId="0" fontId="48" fillId="0" borderId="0"/>
    <xf numFmtId="0" fontId="2" fillId="0" borderId="0"/>
    <xf numFmtId="0" fontId="4" fillId="0" borderId="0"/>
    <xf numFmtId="0" fontId="85" fillId="0" borderId="0"/>
    <xf numFmtId="0" fontId="93" fillId="0" borderId="0"/>
    <xf numFmtId="0" fontId="61" fillId="0" borderId="0"/>
    <xf numFmtId="0" fontId="24" fillId="0" borderId="0"/>
    <xf numFmtId="0" fontId="61" fillId="0" borderId="0"/>
    <xf numFmtId="0" fontId="93" fillId="0" borderId="0"/>
    <xf numFmtId="0" fontId="61" fillId="0" borderId="0"/>
    <xf numFmtId="0" fontId="93" fillId="0" borderId="0"/>
    <xf numFmtId="0" fontId="61" fillId="0" borderId="0"/>
    <xf numFmtId="0" fontId="93" fillId="0" borderId="0"/>
    <xf numFmtId="0" fontId="61" fillId="0" borderId="0"/>
    <xf numFmtId="0" fontId="93" fillId="0" borderId="0"/>
    <xf numFmtId="0" fontId="4" fillId="0" borderId="0"/>
    <xf numFmtId="0" fontId="85" fillId="0" borderId="0"/>
    <xf numFmtId="0" fontId="91" fillId="0" borderId="0"/>
    <xf numFmtId="0" fontId="64" fillId="0" borderId="0"/>
    <xf numFmtId="0" fontId="2" fillId="0" borderId="0"/>
    <xf numFmtId="0" fontId="64" fillId="0" borderId="0"/>
    <xf numFmtId="0" fontId="91" fillId="0" borderId="0"/>
    <xf numFmtId="0" fontId="64" fillId="0" borderId="0"/>
    <xf numFmtId="0" fontId="91" fillId="0" borderId="0"/>
    <xf numFmtId="0" fontId="4" fillId="0" borderId="0"/>
    <xf numFmtId="0" fontId="85" fillId="0" borderId="0"/>
    <xf numFmtId="0" fontId="93" fillId="0" borderId="0"/>
    <xf numFmtId="0" fontId="61" fillId="0" borderId="0"/>
    <xf numFmtId="0" fontId="2" fillId="0" borderId="0"/>
    <xf numFmtId="0" fontId="91" fillId="0" borderId="0"/>
    <xf numFmtId="0" fontId="64" fillId="0" borderId="0"/>
    <xf numFmtId="0" fontId="85" fillId="0" borderId="0"/>
    <xf numFmtId="0" fontId="91" fillId="0" borderId="0"/>
    <xf numFmtId="0" fontId="64" fillId="0" borderId="0"/>
    <xf numFmtId="0" fontId="64" fillId="0" borderId="0"/>
    <xf numFmtId="0" fontId="91" fillId="0" borderId="0"/>
    <xf numFmtId="0" fontId="64" fillId="0" borderId="0"/>
    <xf numFmtId="0" fontId="91" fillId="0" borderId="0"/>
    <xf numFmtId="0" fontId="64" fillId="0" borderId="0"/>
    <xf numFmtId="0" fontId="91" fillId="0" borderId="0"/>
    <xf numFmtId="0" fontId="64" fillId="0" borderId="0"/>
    <xf numFmtId="0" fontId="91" fillId="0" borderId="0"/>
    <xf numFmtId="0" fontId="64" fillId="0" borderId="0"/>
    <xf numFmtId="0" fontId="91" fillId="0" borderId="0"/>
    <xf numFmtId="0" fontId="64" fillId="0" borderId="0"/>
    <xf numFmtId="0" fontId="91" fillId="0" borderId="0"/>
    <xf numFmtId="0" fontId="85" fillId="0" borderId="0"/>
    <xf numFmtId="0" fontId="4" fillId="0" borderId="0"/>
    <xf numFmtId="0" fontId="85" fillId="0" borderId="0"/>
    <xf numFmtId="0" fontId="93" fillId="0" borderId="0"/>
    <xf numFmtId="0" fontId="61" fillId="0" borderId="0"/>
    <xf numFmtId="0" fontId="39" fillId="0" borderId="0"/>
    <xf numFmtId="0" fontId="85" fillId="0" borderId="0"/>
    <xf numFmtId="0" fontId="59" fillId="0" borderId="0"/>
    <xf numFmtId="0" fontId="92" fillId="0" borderId="0"/>
    <xf numFmtId="0" fontId="93" fillId="0" borderId="0"/>
    <xf numFmtId="0" fontId="61" fillId="0" borderId="0"/>
    <xf numFmtId="0" fontId="92" fillId="0" borderId="0"/>
    <xf numFmtId="0" fontId="93" fillId="0" borderId="0"/>
    <xf numFmtId="0" fontId="61" fillId="0" borderId="0"/>
    <xf numFmtId="0" fontId="85" fillId="0" borderId="0"/>
    <xf numFmtId="0" fontId="93" fillId="0" borderId="0"/>
    <xf numFmtId="0" fontId="61" fillId="0" borderId="0"/>
    <xf numFmtId="0" fontId="61" fillId="0" borderId="0"/>
    <xf numFmtId="0" fontId="93" fillId="0" borderId="0"/>
    <xf numFmtId="0" fontId="63" fillId="0" borderId="0"/>
    <xf numFmtId="0" fontId="65" fillId="0" borderId="0"/>
    <xf numFmtId="0" fontId="63" fillId="0" borderId="0"/>
    <xf numFmtId="0" fontId="65" fillId="0" borderId="0"/>
    <xf numFmtId="0" fontId="39"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 fillId="0" borderId="0"/>
    <xf numFmtId="0" fontId="85" fillId="0" borderId="0"/>
    <xf numFmtId="0" fontId="2" fillId="0" borderId="0"/>
    <xf numFmtId="0" fontId="48" fillId="0" borderId="0"/>
    <xf numFmtId="0" fontId="39" fillId="0" borderId="0"/>
    <xf numFmtId="0" fontId="48" fillId="0" borderId="0"/>
    <xf numFmtId="0" fontId="2" fillId="0" borderId="0"/>
    <xf numFmtId="0" fontId="1"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48" fillId="0" borderId="0"/>
    <xf numFmtId="0" fontId="4" fillId="0" borderId="0"/>
    <xf numFmtId="0" fontId="85"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4" fillId="0" borderId="0"/>
    <xf numFmtId="0" fontId="85" fillId="0" borderId="0"/>
    <xf numFmtId="0" fontId="2" fillId="0" borderId="0"/>
    <xf numFmtId="0" fontId="39" fillId="0" borderId="0"/>
    <xf numFmtId="0" fontId="48" fillId="0" borderId="0"/>
    <xf numFmtId="0" fontId="48" fillId="0" borderId="0"/>
    <xf numFmtId="0" fontId="2" fillId="0" borderId="0"/>
    <xf numFmtId="0" fontId="85" fillId="0" borderId="0"/>
    <xf numFmtId="0" fontId="48" fillId="0" borderId="0"/>
    <xf numFmtId="0" fontId="2" fillId="0" borderId="0"/>
    <xf numFmtId="0" fontId="48" fillId="0" borderId="0"/>
    <xf numFmtId="0" fontId="2" fillId="0" borderId="0"/>
    <xf numFmtId="0" fontId="48" fillId="0" borderId="0"/>
    <xf numFmtId="0" fontId="2" fillId="0" borderId="0"/>
    <xf numFmtId="0" fontId="48" fillId="0" borderId="0"/>
    <xf numFmtId="0" fontId="2" fillId="0" borderId="0"/>
    <xf numFmtId="0" fontId="2" fillId="0" borderId="0"/>
    <xf numFmtId="0" fontId="85" fillId="0" borderId="0"/>
    <xf numFmtId="0" fontId="48" fillId="0" borderId="0"/>
    <xf numFmtId="0" fontId="2" fillId="0" borderId="0"/>
    <xf numFmtId="0" fontId="85" fillId="0" borderId="0"/>
    <xf numFmtId="0" fontId="48" fillId="0" borderId="0"/>
    <xf numFmtId="0" fontId="2" fillId="0" borderId="0"/>
    <xf numFmtId="0" fontId="39" fillId="0" borderId="0"/>
    <xf numFmtId="0" fontId="48" fillId="0" borderId="0"/>
    <xf numFmtId="0" fontId="2" fillId="0" borderId="0"/>
    <xf numFmtId="0" fontId="48" fillId="0" borderId="0"/>
    <xf numFmtId="0" fontId="2" fillId="0" borderId="0"/>
    <xf numFmtId="0" fontId="2" fillId="0" borderId="0"/>
    <xf numFmtId="0" fontId="1" fillId="0" borderId="0"/>
    <xf numFmtId="0" fontId="1" fillId="0" borderId="0"/>
    <xf numFmtId="0" fontId="4" fillId="0" borderId="0"/>
    <xf numFmtId="0" fontId="1" fillId="0" borderId="0"/>
    <xf numFmtId="0" fontId="85" fillId="0" borderId="0"/>
    <xf numFmtId="0" fontId="85" fillId="0" borderId="0"/>
    <xf numFmtId="0" fontId="52"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2" fillId="0" borderId="0"/>
    <xf numFmtId="0" fontId="85" fillId="0" borderId="0"/>
    <xf numFmtId="0" fontId="1" fillId="0" borderId="0"/>
    <xf numFmtId="0" fontId="2" fillId="0" borderId="0"/>
    <xf numFmtId="0" fontId="85" fillId="0" borderId="0"/>
    <xf numFmtId="0" fontId="1" fillId="0" borderId="0"/>
    <xf numFmtId="0" fontId="92"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2" fillId="0" borderId="0"/>
    <xf numFmtId="0" fontId="65" fillId="0" borderId="0"/>
    <xf numFmtId="0" fontId="8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65" fillId="0" borderId="0"/>
    <xf numFmtId="0" fontId="63" fillId="0" borderId="0"/>
    <xf numFmtId="0" fontId="1" fillId="0" borderId="0"/>
    <xf numFmtId="0" fontId="85" fillId="0" borderId="0"/>
    <xf numFmtId="0" fontId="85" fillId="0" borderId="0"/>
    <xf numFmtId="0" fontId="4" fillId="0" borderId="0"/>
    <xf numFmtId="0" fontId="1" fillId="0" borderId="0"/>
    <xf numFmtId="0" fontId="2" fillId="0" borderId="0"/>
    <xf numFmtId="0" fontId="1" fillId="0" borderId="0"/>
    <xf numFmtId="0" fontId="48" fillId="0" borderId="0"/>
    <xf numFmtId="0" fontId="1" fillId="0" borderId="0"/>
    <xf numFmtId="0" fontId="1" fillId="0" borderId="0"/>
    <xf numFmtId="0" fontId="1" fillId="0" borderId="0"/>
    <xf numFmtId="0" fontId="2" fillId="0" borderId="0"/>
    <xf numFmtId="0" fontId="85" fillId="0" borderId="0"/>
    <xf numFmtId="0" fontId="39"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58" fillId="0" borderId="0"/>
    <xf numFmtId="0" fontId="2" fillId="0" borderId="0"/>
    <xf numFmtId="0" fontId="1" fillId="0" borderId="0"/>
    <xf numFmtId="0" fontId="85"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53" fillId="0" borderId="0"/>
    <xf numFmtId="0" fontId="1" fillId="0" borderId="0"/>
    <xf numFmtId="0" fontId="39" fillId="0" borderId="0"/>
    <xf numFmtId="0" fontId="4"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2" fillId="0" borderId="0"/>
    <xf numFmtId="0" fontId="39" fillId="0" borderId="0"/>
    <xf numFmtId="0" fontId="1" fillId="0" borderId="0"/>
    <xf numFmtId="0" fontId="4" fillId="0" borderId="0"/>
    <xf numFmtId="0" fontId="2" fillId="0" borderId="0"/>
    <xf numFmtId="0" fontId="39" fillId="0" borderId="0"/>
    <xf numFmtId="0" fontId="48" fillId="0" borderId="0"/>
    <xf numFmtId="0" fontId="39" fillId="0" borderId="0"/>
    <xf numFmtId="0" fontId="39" fillId="0" borderId="0"/>
    <xf numFmtId="0" fontId="39" fillId="0" borderId="0"/>
    <xf numFmtId="0" fontId="39" fillId="0" borderId="0"/>
    <xf numFmtId="0" fontId="85"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85" fillId="0" borderId="0"/>
    <xf numFmtId="0" fontId="2" fillId="0" borderId="0">
      <alignment vertical="top"/>
    </xf>
    <xf numFmtId="0" fontId="2" fillId="0" borderId="0">
      <alignment vertical="top"/>
    </xf>
    <xf numFmtId="0" fontId="2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3" fillId="0" borderId="0"/>
    <xf numFmtId="0" fontId="2" fillId="0" borderId="0"/>
    <xf numFmtId="0" fontId="4" fillId="0" borderId="0"/>
    <xf numFmtId="0" fontId="85" fillId="0" borderId="0"/>
    <xf numFmtId="0" fontId="85" fillId="0" borderId="0"/>
    <xf numFmtId="0" fontId="4" fillId="0" borderId="0"/>
    <xf numFmtId="0" fontId="85" fillId="0" borderId="0"/>
    <xf numFmtId="0" fontId="39" fillId="0" borderId="0"/>
    <xf numFmtId="0" fontId="85"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applyNumberFormat="0" applyFont="0" applyFill="0" applyBorder="0" applyAlignment="0" applyProtection="0">
      <alignment vertical="top"/>
    </xf>
    <xf numFmtId="0" fontId="85"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2" fillId="0" borderId="0"/>
    <xf numFmtId="0" fontId="2" fillId="0" borderId="0"/>
    <xf numFmtId="0" fontId="39" fillId="0" borderId="0"/>
    <xf numFmtId="0" fontId="48" fillId="0" borderId="0"/>
    <xf numFmtId="0" fontId="39" fillId="0" borderId="0"/>
    <xf numFmtId="0" fontId="39" fillId="0" borderId="0"/>
    <xf numFmtId="0" fontId="39" fillId="0" borderId="0"/>
    <xf numFmtId="0" fontId="39" fillId="0" borderId="0"/>
    <xf numFmtId="0" fontId="39"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58" fillId="0" borderId="0"/>
    <xf numFmtId="0" fontId="39"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0" fontId="2" fillId="0" borderId="0"/>
    <xf numFmtId="0" fontId="2" fillId="0" borderId="0"/>
    <xf numFmtId="0" fontId="2" fillId="0" borderId="0"/>
    <xf numFmtId="0" fontId="2" fillId="0" borderId="0"/>
    <xf numFmtId="0" fontId="1" fillId="0" borderId="0"/>
    <xf numFmtId="0" fontId="48"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2" fillId="0" borderId="0"/>
    <xf numFmtId="0" fontId="85" fillId="0" borderId="0"/>
    <xf numFmtId="0" fontId="39" fillId="0" borderId="0"/>
    <xf numFmtId="0" fontId="58" fillId="0" borderId="0"/>
    <xf numFmtId="0" fontId="2" fillId="0" borderId="0">
      <alignment vertical="top"/>
    </xf>
    <xf numFmtId="0" fontId="39" fillId="0" borderId="0"/>
    <xf numFmtId="0" fontId="58" fillId="0" borderId="0"/>
    <xf numFmtId="0" fontId="2" fillId="0" borderId="0"/>
    <xf numFmtId="0" fontId="85" fillId="0" borderId="0"/>
    <xf numFmtId="0" fontId="2" fillId="0" borderId="0">
      <alignment vertical="top"/>
    </xf>
    <xf numFmtId="0" fontId="48" fillId="0" borderId="0"/>
    <xf numFmtId="0" fontId="1" fillId="0" borderId="0"/>
    <xf numFmtId="0" fontId="2" fillId="0" borderId="0"/>
    <xf numFmtId="0" fontId="1" fillId="58" borderId="12" applyNumberFormat="0" applyFont="0" applyAlignment="0" applyProtection="0"/>
    <xf numFmtId="0" fontId="24" fillId="59" borderId="12" applyNumberFormat="0" applyAlignment="0" applyProtection="0"/>
    <xf numFmtId="0" fontId="24" fillId="59" borderId="12" applyNumberFormat="0" applyAlignment="0" applyProtection="0"/>
    <xf numFmtId="0" fontId="1" fillId="58" borderId="12" applyNumberFormat="0" applyFont="0" applyAlignment="0" applyProtection="0"/>
    <xf numFmtId="0" fontId="24" fillId="59" borderId="12" applyNumberFormat="0" applyAlignment="0" applyProtection="0"/>
    <xf numFmtId="0" fontId="24" fillId="59" borderId="12" applyNumberFormat="0" applyAlignment="0" applyProtection="0"/>
    <xf numFmtId="0" fontId="23" fillId="59" borderId="12" applyNumberFormat="0" applyAlignment="0" applyProtection="0"/>
    <xf numFmtId="0" fontId="1" fillId="58" borderId="12" applyNumberFormat="0" applyFont="0" applyAlignment="0" applyProtection="0"/>
    <xf numFmtId="0" fontId="1" fillId="58" borderId="12" applyNumberFormat="0" applyFont="0" applyAlignment="0" applyProtection="0"/>
    <xf numFmtId="0" fontId="1" fillId="58" borderId="12" applyNumberFormat="0" applyFont="0" applyAlignment="0" applyProtection="0"/>
    <xf numFmtId="0" fontId="1" fillId="58" borderId="12" applyNumberFormat="0" applyFont="0" applyAlignment="0" applyProtection="0"/>
    <xf numFmtId="0" fontId="17" fillId="47" borderId="13" applyNumberFormat="0" applyAlignment="0" applyProtection="0"/>
    <xf numFmtId="0" fontId="17" fillId="48" borderId="13" applyNumberFormat="0" applyAlignment="0" applyProtection="0"/>
    <xf numFmtId="0" fontId="17" fillId="48" borderId="13" applyNumberFormat="0" applyAlignment="0" applyProtection="0"/>
    <xf numFmtId="0" fontId="17" fillId="47" borderId="13" applyNumberFormat="0" applyAlignment="0" applyProtection="0"/>
    <xf numFmtId="0" fontId="17" fillId="48" borderId="13" applyNumberFormat="0" applyAlignment="0" applyProtection="0"/>
    <xf numFmtId="0" fontId="17" fillId="48" borderId="13" applyNumberFormat="0" applyAlignment="0" applyProtection="0"/>
    <xf numFmtId="0" fontId="17" fillId="47" borderId="13" applyNumberFormat="0" applyAlignment="0" applyProtection="0"/>
    <xf numFmtId="0" fontId="17" fillId="47" borderId="13" applyNumberFormat="0" applyAlignment="0" applyProtection="0"/>
    <xf numFmtId="0" fontId="17" fillId="47" borderId="13" applyNumberFormat="0" applyAlignment="0" applyProtection="0"/>
    <xf numFmtId="0" fontId="17" fillId="47" borderId="13" applyNumberFormat="0" applyAlignment="0" applyProtection="0"/>
    <xf numFmtId="0" fontId="47" fillId="60" borderId="0"/>
    <xf numFmtId="184" fontId="46"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82" fontId="2" fillId="0" borderId="0" applyFill="0" applyBorder="0" applyAlignment="0"/>
    <xf numFmtId="181" fontId="45" fillId="0" borderId="0" applyFill="0" applyBorder="0" applyAlignment="0"/>
    <xf numFmtId="182" fontId="2" fillId="0" borderId="0" applyFill="0" applyBorder="0" applyAlignment="0"/>
    <xf numFmtId="185" fontId="2" fillId="0" borderId="0" applyFill="0" applyBorder="0" applyAlignment="0"/>
    <xf numFmtId="181" fontId="45" fillId="0" borderId="0" applyFill="0" applyBorder="0" applyAlignment="0"/>
    <xf numFmtId="210" fontId="76" fillId="0" borderId="0" applyNumberFormat="0" applyFill="0" applyBorder="0" applyAlignment="0" applyProtection="0">
      <alignment horizontal="left"/>
    </xf>
    <xf numFmtId="0" fontId="42" fillId="0" borderId="0" applyNumberFormat="0" applyFill="0" applyBorder="0" applyAlignment="0" applyProtection="0"/>
    <xf numFmtId="0" fontId="77" fillId="0" borderId="0"/>
    <xf numFmtId="0" fontId="78" fillId="0" borderId="9">
      <alignment horizontal="center"/>
    </xf>
    <xf numFmtId="0" fontId="3" fillId="0" borderId="0"/>
    <xf numFmtId="0" fontId="44" fillId="0" borderId="0"/>
    <xf numFmtId="0" fontId="44" fillId="0" borderId="0"/>
    <xf numFmtId="0" fontId="3" fillId="0" borderId="0"/>
    <xf numFmtId="0" fontId="44" fillId="0" borderId="0"/>
    <xf numFmtId="0" fontId="3" fillId="0" borderId="0"/>
    <xf numFmtId="14" fontId="3" fillId="0" borderId="0"/>
    <xf numFmtId="14" fontId="44" fillId="0" borderId="0"/>
    <xf numFmtId="0" fontId="94" fillId="0" borderId="14">
      <alignment wrapText="1"/>
    </xf>
    <xf numFmtId="0" fontId="78" fillId="0" borderId="9">
      <alignment horizontal="center"/>
    </xf>
    <xf numFmtId="0" fontId="78" fillId="0" borderId="0">
      <alignment horizontal="center" vertical="center"/>
    </xf>
    <xf numFmtId="0" fontId="79" fillId="61" borderId="0" applyNumberFormat="0" applyFill="0">
      <alignment horizontal="left" vertical="center"/>
    </xf>
    <xf numFmtId="40" fontId="80" fillId="0" borderId="0" applyBorder="0">
      <alignment horizontal="right"/>
    </xf>
    <xf numFmtId="0" fontId="48" fillId="0" borderId="0"/>
    <xf numFmtId="49" fontId="29" fillId="0" borderId="0" applyFill="0" applyBorder="0" applyAlignment="0"/>
    <xf numFmtId="187" fontId="2" fillId="0" borderId="0" applyFill="0" applyBorder="0" applyAlignment="0"/>
    <xf numFmtId="188" fontId="2" fillId="0" borderId="0" applyFill="0" applyBorder="0" applyAlignment="0"/>
    <xf numFmtId="211" fontId="2" fillId="0" borderId="0" applyFont="0" applyFill="0" applyBorder="0" applyAlignment="0" applyProtection="0"/>
    <xf numFmtId="0" fontId="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91" fontId="49" fillId="0" borderId="16">
      <protection locked="0"/>
    </xf>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172" fontId="35" fillId="0" borderId="9">
      <alignment horizontal="center" vertical="center"/>
    </xf>
    <xf numFmtId="172" fontId="35" fillId="0" borderId="9">
      <alignment horizontal="center" vertical="center"/>
    </xf>
    <xf numFmtId="172" fontId="35" fillId="0" borderId="9">
      <alignment horizontal="center" vertical="center"/>
    </xf>
    <xf numFmtId="172" fontId="35" fillId="0" borderId="9">
      <alignment horizontal="center" vertical="center"/>
    </xf>
    <xf numFmtId="172" fontId="35" fillId="0" borderId="9">
      <alignment horizontal="center" vertical="center"/>
    </xf>
    <xf numFmtId="172" fontId="35" fillId="0" borderId="9">
      <alignment horizontal="center" vertic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 fillId="0" borderId="0"/>
    <xf numFmtId="0" fontId="46" fillId="0" borderId="0"/>
  </cellStyleXfs>
  <cellXfs count="419">
    <xf numFmtId="0" fontId="0" fillId="0" borderId="0" xfId="0" applyAlignment="1"/>
    <xf numFmtId="165" fontId="27" fillId="0" borderId="9" xfId="307" applyFont="1" applyFill="1" applyBorder="1" applyAlignment="1">
      <alignment vertical="center" wrapText="1"/>
    </xf>
    <xf numFmtId="165" fontId="30" fillId="0" borderId="9" xfId="307" applyFont="1" applyFill="1" applyBorder="1" applyAlignment="1">
      <alignment vertical="center"/>
    </xf>
    <xf numFmtId="165" fontId="30" fillId="0" borderId="9" xfId="307" applyFont="1" applyFill="1" applyBorder="1" applyAlignment="1" applyProtection="1">
      <alignment vertical="center"/>
      <protection locked="0"/>
    </xf>
    <xf numFmtId="165" fontId="30" fillId="0" borderId="9" xfId="307" applyFont="1" applyFill="1" applyBorder="1" applyAlignment="1" applyProtection="1">
      <alignment vertical="center"/>
    </xf>
    <xf numFmtId="165" fontId="30" fillId="0" borderId="9" xfId="870" applyFont="1" applyFill="1" applyBorder="1" applyAlignment="1">
      <alignment horizontal="center" vertical="center" wrapText="1"/>
    </xf>
    <xf numFmtId="165" fontId="30" fillId="0" borderId="9" xfId="307" applyFont="1" applyFill="1" applyBorder="1" applyAlignment="1" applyProtection="1">
      <alignment horizontal="center" vertical="center"/>
      <protection locked="0"/>
    </xf>
    <xf numFmtId="2" fontId="30" fillId="0" borderId="9" xfId="307" applyNumberFormat="1" applyFont="1" applyFill="1" applyBorder="1" applyAlignment="1" applyProtection="1">
      <alignment horizontal="center" vertical="center"/>
    </xf>
    <xf numFmtId="165" fontId="30" fillId="0" borderId="9" xfId="307" applyFont="1" applyFill="1" applyBorder="1" applyAlignment="1" applyProtection="1">
      <alignment horizontal="center" vertical="center"/>
    </xf>
    <xf numFmtId="1" fontId="30" fillId="0" borderId="9" xfId="307" applyNumberFormat="1" applyFont="1" applyFill="1" applyBorder="1" applyAlignment="1" applyProtection="1">
      <alignment horizontal="center" vertical="center" wrapText="1"/>
    </xf>
    <xf numFmtId="165" fontId="30" fillId="0" borderId="9" xfId="307" applyFont="1" applyFill="1" applyBorder="1" applyAlignment="1" applyProtection="1">
      <alignment horizontal="center" vertical="center" wrapText="1"/>
    </xf>
    <xf numFmtId="2" fontId="30" fillId="0" borderId="9" xfId="307" applyNumberFormat="1" applyFont="1" applyFill="1" applyBorder="1" applyAlignment="1">
      <alignment horizontal="center" vertical="center" wrapText="1"/>
    </xf>
    <xf numFmtId="2" fontId="30" fillId="0" borderId="9" xfId="307" applyNumberFormat="1" applyFont="1" applyFill="1" applyBorder="1" applyAlignment="1" applyProtection="1">
      <alignment horizontal="center" vertical="center" wrapText="1"/>
    </xf>
    <xf numFmtId="165" fontId="30" fillId="0" borderId="9" xfId="870" applyFont="1" applyFill="1" applyBorder="1" applyAlignment="1">
      <alignment horizontal="left" vertical="center" wrapText="1"/>
    </xf>
    <xf numFmtId="2" fontId="30" fillId="0" borderId="9" xfId="697" applyNumberFormat="1" applyFont="1" applyFill="1" applyBorder="1" applyAlignment="1">
      <alignment horizontal="right" vertical="center" wrapText="1"/>
    </xf>
    <xf numFmtId="165" fontId="30" fillId="0" borderId="9" xfId="567" applyFont="1" applyFill="1" applyBorder="1" applyAlignment="1" applyProtection="1">
      <alignment horizontal="center" vertical="center"/>
      <protection locked="0"/>
    </xf>
    <xf numFmtId="165" fontId="30" fillId="0" borderId="0" xfId="307" applyFont="1" applyFill="1" applyBorder="1" applyAlignment="1" applyProtection="1">
      <alignment vertical="center"/>
    </xf>
    <xf numFmtId="165" fontId="27" fillId="0" borderId="0" xfId="307" applyFont="1" applyFill="1" applyBorder="1" applyAlignment="1">
      <alignment vertical="center"/>
    </xf>
    <xf numFmtId="165" fontId="30" fillId="0" borderId="0" xfId="307" applyFont="1" applyFill="1" applyBorder="1" applyAlignment="1">
      <alignment vertical="center"/>
    </xf>
    <xf numFmtId="165" fontId="27" fillId="0" borderId="0" xfId="307" applyFont="1" applyFill="1" applyAlignment="1">
      <alignment vertical="center"/>
    </xf>
    <xf numFmtId="0" fontId="30" fillId="0" borderId="0" xfId="0" applyFont="1" applyAlignment="1"/>
    <xf numFmtId="0" fontId="30" fillId="0" borderId="0" xfId="0" applyFont="1" applyAlignment="1">
      <alignment vertical="center"/>
    </xf>
    <xf numFmtId="0" fontId="30" fillId="0" borderId="0" xfId="0" applyFont="1" applyAlignment="1">
      <alignment horizontal="center" vertical="center"/>
    </xf>
    <xf numFmtId="165" fontId="30" fillId="0" borderId="0" xfId="0" applyNumberFormat="1" applyFont="1" applyAlignment="1">
      <alignment vertical="center"/>
    </xf>
    <xf numFmtId="0" fontId="30" fillId="0" borderId="0" xfId="0" applyFont="1" applyAlignment="1">
      <alignment horizontal="left" vertical="center"/>
    </xf>
    <xf numFmtId="0" fontId="83" fillId="0" borderId="0" xfId="0" applyFont="1" applyAlignment="1">
      <alignment horizontal="left" vertical="center"/>
    </xf>
    <xf numFmtId="0" fontId="27" fillId="0" borderId="0" xfId="3354" applyFont="1" applyAlignment="1">
      <alignment vertical="center" wrapText="1"/>
    </xf>
    <xf numFmtId="0" fontId="27" fillId="0" borderId="0" xfId="3354" applyFont="1" applyAlignment="1">
      <alignment horizontal="center" vertical="center" wrapText="1"/>
    </xf>
    <xf numFmtId="165" fontId="27" fillId="0" borderId="0" xfId="3354" applyNumberFormat="1" applyFont="1" applyAlignment="1">
      <alignment vertical="center" wrapText="1"/>
    </xf>
    <xf numFmtId="0" fontId="27" fillId="0" borderId="0" xfId="3354" applyFont="1" applyAlignment="1">
      <alignment vertical="center"/>
    </xf>
    <xf numFmtId="0" fontId="27" fillId="0" borderId="0" xfId="0" applyFont="1" applyAlignment="1"/>
    <xf numFmtId="0" fontId="30" fillId="0" borderId="0" xfId="3354" applyFont="1" applyAlignment="1">
      <alignment horizontal="center" vertical="center"/>
    </xf>
    <xf numFmtId="0" fontId="30" fillId="0" borderId="0" xfId="0" applyFont="1" applyAlignment="1">
      <alignment horizontal="center"/>
    </xf>
    <xf numFmtId="0" fontId="27" fillId="0" borderId="0" xfId="0" applyFont="1" applyAlignment="1">
      <alignment vertical="center" wrapText="1"/>
    </xf>
    <xf numFmtId="0" fontId="27" fillId="0" borderId="0" xfId="0" applyFont="1" applyAlignment="1">
      <alignment horizontal="right" vertical="center"/>
    </xf>
    <xf numFmtId="1" fontId="30" fillId="0" borderId="9" xfId="1729" applyNumberFormat="1" applyFont="1" applyBorder="1" applyAlignment="1">
      <alignment horizontal="center" vertical="center"/>
    </xf>
    <xf numFmtId="0" fontId="30" fillId="0" borderId="9" xfId="1729" applyFont="1" applyBorder="1" applyAlignment="1">
      <alignment horizontal="justify" vertical="top" wrapText="1"/>
    </xf>
    <xf numFmtId="0" fontId="27" fillId="0" borderId="9" xfId="1729" applyFont="1" applyBorder="1" applyAlignment="1">
      <alignment horizontal="center" vertical="center"/>
    </xf>
    <xf numFmtId="0" fontId="30" fillId="0" borderId="9" xfId="1729" applyFont="1" applyBorder="1" applyAlignment="1">
      <alignment horizontal="center" vertical="center"/>
    </xf>
    <xf numFmtId="0" fontId="30" fillId="0" borderId="9" xfId="1729" applyFont="1" applyBorder="1"/>
    <xf numFmtId="0" fontId="30" fillId="0" borderId="0" xfId="1729" applyFont="1"/>
    <xf numFmtId="0" fontId="30" fillId="0" borderId="9" xfId="1729" applyFont="1" applyBorder="1" applyAlignment="1">
      <alignment horizontal="center" vertical="center" wrapText="1"/>
    </xf>
    <xf numFmtId="0" fontId="27" fillId="0" borderId="9" xfId="1729" applyFont="1" applyBorder="1" applyAlignment="1">
      <alignment horizontal="center" vertical="center" wrapText="1"/>
    </xf>
    <xf numFmtId="3" fontId="27" fillId="0" borderId="9" xfId="1729" applyNumberFormat="1" applyFont="1" applyBorder="1" applyAlignment="1">
      <alignment horizontal="center" vertical="center"/>
    </xf>
    <xf numFmtId="0" fontId="27" fillId="0" borderId="9" xfId="3354" applyFont="1" applyBorder="1" applyAlignment="1">
      <alignment horizontal="justify" vertical="top" wrapText="1"/>
    </xf>
    <xf numFmtId="1" fontId="30" fillId="0" borderId="9" xfId="1729" applyNumberFormat="1" applyFont="1" applyBorder="1" applyAlignment="1">
      <alignment horizontal="center" vertical="center" wrapText="1"/>
    </xf>
    <xf numFmtId="3" fontId="30" fillId="0" borderId="9" xfId="1729" applyNumberFormat="1" applyFont="1" applyBorder="1" applyAlignment="1">
      <alignment horizontal="center" vertical="center"/>
    </xf>
    <xf numFmtId="165" fontId="30" fillId="0" borderId="9" xfId="1729" applyNumberFormat="1" applyFont="1" applyBorder="1" applyAlignment="1">
      <alignment horizontal="center" vertical="center" wrapText="1"/>
    </xf>
    <xf numFmtId="2" fontId="30" fillId="0" borderId="9" xfId="1729" applyNumberFormat="1" applyFont="1" applyBorder="1" applyAlignment="1">
      <alignment horizontal="center" vertical="center"/>
    </xf>
    <xf numFmtId="165" fontId="30" fillId="0" borderId="9" xfId="1729" applyNumberFormat="1" applyFont="1" applyBorder="1" applyAlignment="1">
      <alignment vertical="center"/>
    </xf>
    <xf numFmtId="0" fontId="30" fillId="0" borderId="0" xfId="1729" applyFont="1" applyAlignment="1">
      <alignment horizontal="center" vertical="center"/>
    </xf>
    <xf numFmtId="2" fontId="30" fillId="0" borderId="9" xfId="1729" applyNumberFormat="1" applyFont="1" applyBorder="1" applyAlignment="1">
      <alignment horizontal="center" vertical="center" wrapText="1"/>
    </xf>
    <xf numFmtId="0" fontId="30" fillId="0" borderId="0" xfId="1729" applyFont="1" applyAlignment="1">
      <alignment vertical="center"/>
    </xf>
    <xf numFmtId="0" fontId="30" fillId="0" borderId="9" xfId="1729" applyFont="1" applyBorder="1" applyAlignment="1">
      <alignment horizontal="center" vertical="top"/>
    </xf>
    <xf numFmtId="0" fontId="27" fillId="0" borderId="9" xfId="1729" applyFont="1" applyBorder="1" applyAlignment="1">
      <alignment horizontal="center" vertical="top" wrapText="1"/>
    </xf>
    <xf numFmtId="0" fontId="30" fillId="0" borderId="9" xfId="1729" applyFont="1" applyBorder="1" applyAlignment="1">
      <alignment horizontal="center" vertical="top" wrapText="1"/>
    </xf>
    <xf numFmtId="0" fontId="30" fillId="0" borderId="9" xfId="0" applyFont="1" applyBorder="1" applyAlignment="1">
      <alignment horizontal="justify" vertical="top" wrapText="1"/>
    </xf>
    <xf numFmtId="0" fontId="30" fillId="0" borderId="9" xfId="0" applyFont="1" applyBorder="1" applyAlignment="1">
      <alignment horizontal="center" vertical="center"/>
    </xf>
    <xf numFmtId="0" fontId="30" fillId="0" borderId="9" xfId="1729" applyFont="1" applyBorder="1" applyAlignment="1">
      <alignment vertical="top"/>
    </xf>
    <xf numFmtId="0" fontId="30" fillId="0" borderId="0" xfId="1729" applyFont="1" applyAlignment="1">
      <alignment vertical="top"/>
    </xf>
    <xf numFmtId="165" fontId="30" fillId="0" borderId="9" xfId="1729" applyNumberFormat="1" applyFont="1" applyBorder="1" applyAlignment="1">
      <alignment horizontal="center" vertical="center"/>
    </xf>
    <xf numFmtId="43" fontId="30" fillId="0" borderId="0" xfId="1729" applyNumberFormat="1" applyFont="1" applyAlignment="1">
      <alignment horizontal="center" vertical="center"/>
    </xf>
    <xf numFmtId="2" fontId="30" fillId="0" borderId="9" xfId="0" applyNumberFormat="1" applyFont="1" applyBorder="1" applyAlignment="1">
      <alignment horizontal="center" vertical="center" wrapText="1"/>
    </xf>
    <xf numFmtId="171" fontId="30" fillId="0" borderId="9" xfId="0" applyNumberFormat="1" applyFont="1" applyBorder="1" applyAlignment="1">
      <alignment horizontal="justify" vertical="top" wrapText="1"/>
    </xf>
    <xf numFmtId="2" fontId="30" fillId="0" borderId="9" xfId="0" applyNumberFormat="1" applyFont="1" applyBorder="1" applyAlignment="1">
      <alignment horizontal="center" vertical="top" wrapText="1"/>
    </xf>
    <xf numFmtId="171" fontId="27" fillId="0" borderId="9" xfId="0" applyNumberFormat="1" applyFont="1" applyBorder="1" applyAlignment="1">
      <alignment horizontal="justify" vertical="top" wrapText="1"/>
    </xf>
    <xf numFmtId="171" fontId="27" fillId="0" borderId="9" xfId="1729" applyNumberFormat="1" applyFont="1" applyBorder="1" applyAlignment="1">
      <alignment horizontal="justify" vertical="top" wrapText="1"/>
    </xf>
    <xf numFmtId="171" fontId="30" fillId="0" borderId="9" xfId="1729" applyNumberFormat="1" applyFont="1" applyBorder="1" applyAlignment="1">
      <alignment horizontal="justify" vertical="top" wrapText="1"/>
    </xf>
    <xf numFmtId="165" fontId="30" fillId="0" borderId="9" xfId="1729" applyNumberFormat="1" applyFont="1" applyBorder="1" applyAlignment="1">
      <alignment vertical="center" wrapText="1"/>
    </xf>
    <xf numFmtId="0" fontId="27" fillId="0" borderId="0" xfId="3354" applyFont="1" applyAlignment="1">
      <alignment horizontal="right" vertical="center"/>
    </xf>
    <xf numFmtId="0" fontId="27" fillId="0" borderId="0" xfId="0" applyFont="1">
      <alignment vertical="top"/>
    </xf>
    <xf numFmtId="178" fontId="27" fillId="0" borderId="0" xfId="0" applyNumberFormat="1" applyFont="1" applyAlignment="1">
      <alignment horizontal="left" vertical="center" wrapText="1"/>
    </xf>
    <xf numFmtId="0" fontId="35" fillId="0" borderId="18" xfId="1729" applyFont="1" applyBorder="1" applyAlignment="1">
      <alignment vertical="center"/>
    </xf>
    <xf numFmtId="0" fontId="35" fillId="0" borderId="0" xfId="1729" applyFont="1" applyAlignment="1">
      <alignment vertical="center"/>
    </xf>
    <xf numFmtId="4" fontId="36" fillId="0" borderId="0" xfId="1729" applyNumberFormat="1" applyFont="1" applyAlignment="1">
      <alignment vertical="center"/>
    </xf>
    <xf numFmtId="173" fontId="36" fillId="0" borderId="0" xfId="1729" applyNumberFormat="1" applyFont="1" applyAlignment="1">
      <alignment vertical="center"/>
    </xf>
    <xf numFmtId="167" fontId="35" fillId="0" borderId="0" xfId="0" applyNumberFormat="1" applyFont="1" applyAlignment="1">
      <alignment horizontal="left" vertical="top"/>
    </xf>
    <xf numFmtId="173" fontId="36" fillId="0" borderId="0" xfId="1086" applyNumberFormat="1" applyFont="1" applyFill="1" applyBorder="1" applyAlignment="1">
      <alignment horizontal="center" vertical="center"/>
    </xf>
    <xf numFmtId="1" fontId="36" fillId="0" borderId="0" xfId="1086" applyNumberFormat="1" applyFont="1" applyFill="1" applyBorder="1" applyAlignment="1">
      <alignment horizontal="center" vertical="center"/>
    </xf>
    <xf numFmtId="167" fontId="36" fillId="0" borderId="0" xfId="1729" applyNumberFormat="1" applyFont="1" applyAlignment="1">
      <alignment vertical="center"/>
    </xf>
    <xf numFmtId="1" fontId="36" fillId="0" borderId="0" xfId="1729" applyNumberFormat="1" applyFont="1" applyAlignment="1">
      <alignment horizontal="center" vertical="center"/>
    </xf>
    <xf numFmtId="173" fontId="36" fillId="0" borderId="19" xfId="1729" applyNumberFormat="1" applyFont="1" applyBorder="1" applyAlignment="1">
      <alignment vertical="center"/>
    </xf>
    <xf numFmtId="0" fontId="36" fillId="0" borderId="0" xfId="1729" applyFont="1" applyAlignment="1">
      <alignment vertical="center"/>
    </xf>
    <xf numFmtId="0" fontId="35" fillId="0" borderId="18" xfId="1729" applyFont="1" applyBorder="1" applyAlignment="1">
      <alignment horizontal="left" vertical="center"/>
    </xf>
    <xf numFmtId="0" fontId="35" fillId="0" borderId="0" xfId="1729" applyFont="1" applyAlignment="1">
      <alignment horizontal="left" vertical="center"/>
    </xf>
    <xf numFmtId="173" fontId="36" fillId="0" borderId="0" xfId="1729" applyNumberFormat="1" applyFont="1" applyAlignment="1">
      <alignment horizontal="center" vertical="center"/>
    </xf>
    <xf numFmtId="4" fontId="36" fillId="0" borderId="0" xfId="1729" applyNumberFormat="1" applyFont="1" applyAlignment="1">
      <alignment horizontal="center" vertical="center"/>
    </xf>
    <xf numFmtId="167" fontId="36" fillId="0" borderId="0" xfId="1729" applyNumberFormat="1" applyFont="1" applyAlignment="1">
      <alignment horizontal="center" vertical="center"/>
    </xf>
    <xf numFmtId="167" fontId="36" fillId="0" borderId="0" xfId="1086" applyNumberFormat="1" applyFont="1" applyFill="1" applyBorder="1" applyAlignment="1">
      <alignment horizontal="center" vertical="center"/>
    </xf>
    <xf numFmtId="173" fontId="35" fillId="0" borderId="9" xfId="0" applyNumberFormat="1" applyFont="1" applyBorder="1" applyAlignment="1">
      <alignment horizontal="center" vertical="center" wrapText="1"/>
    </xf>
    <xf numFmtId="4" fontId="35" fillId="0" borderId="9" xfId="0" applyNumberFormat="1" applyFont="1" applyBorder="1" applyAlignment="1">
      <alignment horizontal="center" vertical="center" wrapText="1"/>
    </xf>
    <xf numFmtId="0" fontId="2" fillId="0" borderId="0" xfId="0" applyFont="1" applyAlignment="1">
      <alignment vertical="center"/>
    </xf>
    <xf numFmtId="167" fontId="35" fillId="0" borderId="9" xfId="0" applyNumberFormat="1" applyFont="1" applyBorder="1" applyAlignment="1">
      <alignment horizontal="center" vertical="center" wrapText="1"/>
    </xf>
    <xf numFmtId="3" fontId="32" fillId="0" borderId="9" xfId="0" applyNumberFormat="1" applyFont="1" applyBorder="1" applyAlignment="1">
      <alignment horizontal="center" vertical="center"/>
    </xf>
    <xf numFmtId="3" fontId="32" fillId="0" borderId="20" xfId="0" applyNumberFormat="1" applyFont="1" applyBorder="1" applyAlignment="1">
      <alignment horizontal="center" vertical="center"/>
    </xf>
    <xf numFmtId="4" fontId="35" fillId="0" borderId="9" xfId="0" quotePrefix="1" applyNumberFormat="1" applyFont="1" applyBorder="1" applyAlignment="1">
      <alignment horizontal="center" vertical="center" wrapText="1"/>
    </xf>
    <xf numFmtId="173" fontId="35" fillId="0" borderId="20" xfId="0" applyNumberFormat="1" applyFont="1" applyBorder="1" applyAlignment="1">
      <alignment horizontal="center" vertical="center" wrapText="1"/>
    </xf>
    <xf numFmtId="4" fontId="35" fillId="0" borderId="18" xfId="0" applyNumberFormat="1" applyFont="1" applyBorder="1" applyAlignment="1">
      <alignment horizontal="center" vertical="top" wrapText="1"/>
    </xf>
    <xf numFmtId="4" fontId="35" fillId="0" borderId="0" xfId="0" applyNumberFormat="1" applyFont="1" applyAlignment="1">
      <alignment horizontal="center" vertical="top" wrapText="1"/>
    </xf>
    <xf numFmtId="3" fontId="35" fillId="0" borderId="0" xfId="0" quotePrefix="1" applyNumberFormat="1" applyFont="1" applyAlignment="1">
      <alignment horizontal="center" vertical="top" wrapText="1"/>
    </xf>
    <xf numFmtId="173" fontId="35" fillId="0" borderId="0" xfId="0" quotePrefix="1" applyNumberFormat="1" applyFont="1" applyAlignment="1">
      <alignment horizontal="center" vertical="top" wrapText="1"/>
    </xf>
    <xf numFmtId="166" fontId="35" fillId="0" borderId="0" xfId="0" quotePrefix="1" applyNumberFormat="1" applyFont="1" applyAlignment="1">
      <alignment horizontal="center" vertical="top" wrapText="1"/>
    </xf>
    <xf numFmtId="0" fontId="35" fillId="0" borderId="0" xfId="0" applyFont="1" applyAlignment="1">
      <alignment horizontal="center" vertical="top" wrapText="1"/>
    </xf>
    <xf numFmtId="167" fontId="35" fillId="0" borderId="21" xfId="0" applyNumberFormat="1" applyFont="1" applyBorder="1" applyAlignment="1">
      <alignment horizontal="center" vertical="top" wrapText="1"/>
    </xf>
    <xf numFmtId="3" fontId="35" fillId="0" borderId="21" xfId="0" quotePrefix="1" applyNumberFormat="1" applyFont="1" applyBorder="1" applyAlignment="1">
      <alignment horizontal="center" vertical="top" wrapText="1"/>
    </xf>
    <xf numFmtId="3" fontId="35" fillId="0" borderId="21" xfId="0" applyNumberFormat="1" applyFont="1" applyBorder="1" applyAlignment="1">
      <alignment horizontal="center" vertical="top" wrapText="1"/>
    </xf>
    <xf numFmtId="173" fontId="35" fillId="0" borderId="21" xfId="0" applyNumberFormat="1" applyFont="1" applyBorder="1" applyAlignment="1">
      <alignment horizontal="center" vertical="top" wrapText="1"/>
    </xf>
    <xf numFmtId="173" fontId="35" fillId="0" borderId="22" xfId="0" applyNumberFormat="1" applyFont="1" applyBorder="1" applyAlignment="1">
      <alignment horizontal="center" vertical="top" wrapText="1"/>
    </xf>
    <xf numFmtId="0" fontId="32" fillId="0" borderId="18" xfId="0" applyFont="1" applyBorder="1" applyAlignment="1">
      <alignment horizontal="left" vertical="top"/>
    </xf>
    <xf numFmtId="2" fontId="2" fillId="0" borderId="0" xfId="0" applyNumberFormat="1" applyFont="1" applyAlignment="1">
      <alignment horizontal="right" vertical="top"/>
    </xf>
    <xf numFmtId="167" fontId="2" fillId="0" borderId="0" xfId="0" applyNumberFormat="1" applyFont="1" applyAlignment="1">
      <alignment horizontal="center" vertical="top"/>
    </xf>
    <xf numFmtId="3" fontId="2" fillId="0" borderId="0" xfId="2803" applyNumberFormat="1" applyAlignment="1">
      <alignment horizontal="center" vertical="top"/>
    </xf>
    <xf numFmtId="173" fontId="2" fillId="0" borderId="0" xfId="0" applyNumberFormat="1" applyFont="1" applyAlignment="1">
      <alignment horizontal="center" vertical="top"/>
    </xf>
    <xf numFmtId="49" fontId="2" fillId="0" borderId="0" xfId="0" applyNumberFormat="1" applyFont="1" applyAlignment="1">
      <alignment horizontal="center" vertical="top"/>
    </xf>
    <xf numFmtId="4" fontId="2" fillId="0" borderId="0" xfId="0" applyNumberFormat="1" applyFont="1" applyAlignment="1">
      <alignment horizontal="center" vertical="top"/>
    </xf>
    <xf numFmtId="3" fontId="32" fillId="0" borderId="0" xfId="0" applyNumberFormat="1" applyFont="1" applyAlignment="1">
      <alignment horizontal="center" vertical="top"/>
    </xf>
    <xf numFmtId="3" fontId="2" fillId="0" borderId="0" xfId="0" applyNumberFormat="1" applyFont="1" applyAlignment="1">
      <alignment horizontal="center" vertical="top"/>
    </xf>
    <xf numFmtId="173" fontId="2" fillId="0" borderId="19" xfId="0" applyNumberFormat="1" applyFont="1" applyBorder="1" applyAlignment="1">
      <alignment horizontal="center" vertical="top"/>
    </xf>
    <xf numFmtId="49" fontId="2" fillId="0" borderId="0" xfId="0" applyNumberFormat="1" applyFont="1">
      <alignment vertical="top"/>
    </xf>
    <xf numFmtId="2" fontId="2" fillId="0" borderId="0" xfId="0" applyNumberFormat="1" applyFont="1" applyAlignment="1">
      <alignment horizontal="center" vertical="top"/>
    </xf>
    <xf numFmtId="3" fontId="2" fillId="0" borderId="0" xfId="2803" quotePrefix="1" applyNumberFormat="1" applyAlignment="1">
      <alignment horizontal="left" vertical="top"/>
    </xf>
    <xf numFmtId="0" fontId="32" fillId="0" borderId="18" xfId="0" applyFont="1" applyBorder="1" applyAlignment="1">
      <alignment vertical="center"/>
    </xf>
    <xf numFmtId="0" fontId="32" fillId="0" borderId="0" xfId="0" applyFont="1" applyAlignment="1">
      <alignment vertical="center"/>
    </xf>
    <xf numFmtId="167" fontId="32" fillId="0" borderId="0" xfId="0" applyNumberFormat="1" applyFont="1" applyAlignment="1">
      <alignment vertical="center"/>
    </xf>
    <xf numFmtId="0" fontId="32" fillId="0" borderId="19" xfId="0" applyFont="1" applyBorder="1" applyAlignment="1">
      <alignment vertical="center"/>
    </xf>
    <xf numFmtId="0" fontId="2" fillId="0" borderId="0" xfId="0" applyFont="1">
      <alignment vertical="top"/>
    </xf>
    <xf numFmtId="2" fontId="2" fillId="0" borderId="0" xfId="0" applyNumberFormat="1" applyFont="1" applyAlignment="1">
      <alignment horizontal="left" vertical="top"/>
    </xf>
    <xf numFmtId="0" fontId="32" fillId="0" borderId="18" xfId="0" applyFont="1" applyBorder="1" applyAlignment="1">
      <alignment horizontal="center" vertical="top"/>
    </xf>
    <xf numFmtId="0" fontId="32" fillId="0" borderId="0" xfId="0" applyFont="1" applyAlignment="1">
      <alignment vertical="top" wrapText="1"/>
    </xf>
    <xf numFmtId="3" fontId="32" fillId="0" borderId="0" xfId="0" applyNumberFormat="1" applyFont="1" applyAlignment="1">
      <alignment horizontal="center" vertical="top" wrapText="1"/>
    </xf>
    <xf numFmtId="0" fontId="2" fillId="0" borderId="0" xfId="0" applyFont="1" applyAlignment="1">
      <alignment horizontal="center" vertical="top"/>
    </xf>
    <xf numFmtId="173" fontId="2" fillId="0" borderId="0" xfId="0" applyNumberFormat="1" applyFont="1">
      <alignment vertical="top"/>
    </xf>
    <xf numFmtId="1" fontId="2" fillId="0" borderId="0" xfId="0" applyNumberFormat="1" applyFont="1" applyAlignment="1">
      <alignment horizontal="center" vertical="top"/>
    </xf>
    <xf numFmtId="167" fontId="2" fillId="0" borderId="0" xfId="0" applyNumberFormat="1" applyFont="1">
      <alignment vertical="top"/>
    </xf>
    <xf numFmtId="173" fontId="2" fillId="0" borderId="19" xfId="0" applyNumberFormat="1" applyFont="1" applyBorder="1">
      <alignment vertical="top"/>
    </xf>
    <xf numFmtId="0" fontId="2" fillId="0" borderId="0" xfId="0" applyFont="1" applyAlignment="1">
      <alignment vertical="top" wrapText="1"/>
    </xf>
    <xf numFmtId="173" fontId="32" fillId="0" borderId="0" xfId="0" applyNumberFormat="1" applyFont="1" applyAlignment="1">
      <alignment horizontal="center" vertical="center"/>
    </xf>
    <xf numFmtId="173" fontId="2" fillId="0" borderId="0" xfId="0" applyNumberFormat="1" applyFont="1" applyAlignment="1">
      <alignment horizontal="center" vertical="center"/>
    </xf>
    <xf numFmtId="0" fontId="32" fillId="0" borderId="18" xfId="0" applyFont="1" applyBorder="1" applyAlignment="1">
      <alignment horizontal="center" vertical="center"/>
    </xf>
    <xf numFmtId="0" fontId="2" fillId="0" borderId="0" xfId="0" applyFont="1" applyAlignment="1">
      <alignment horizontal="left" vertical="center" wrapText="1"/>
    </xf>
    <xf numFmtId="167" fontId="2" fillId="0" borderId="0" xfId="0" applyNumberFormat="1" applyFont="1" applyAlignment="1">
      <alignment horizontal="center"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73" fontId="2" fillId="0" borderId="19" xfId="0" applyNumberFormat="1" applyFont="1" applyBorder="1" applyAlignment="1">
      <alignment horizontal="center" vertical="center"/>
    </xf>
    <xf numFmtId="166" fontId="2" fillId="0" borderId="0" xfId="0" applyNumberFormat="1" applyFont="1" applyAlignment="1">
      <alignment horizontal="center" vertical="center"/>
    </xf>
    <xf numFmtId="1" fontId="2" fillId="0" borderId="18" xfId="0" applyNumberFormat="1" applyFont="1" applyBorder="1" applyAlignment="1">
      <alignment horizontal="center" vertical="center"/>
    </xf>
    <xf numFmtId="0" fontId="32" fillId="0" borderId="0" xfId="0" applyFont="1" applyAlignment="1">
      <alignment horizontal="left" vertical="center" wrapText="1"/>
    </xf>
    <xf numFmtId="165" fontId="2" fillId="0" borderId="0" xfId="567" applyFont="1" applyFill="1" applyBorder="1" applyAlignment="1">
      <alignment horizontal="center" vertical="center" wrapText="1"/>
    </xf>
    <xf numFmtId="2" fontId="2" fillId="0" borderId="0" xfId="0" applyNumberFormat="1" applyFont="1" applyAlignment="1">
      <alignment horizontal="center" vertical="center"/>
    </xf>
    <xf numFmtId="1" fontId="32" fillId="0" borderId="18" xfId="0" applyNumberFormat="1" applyFont="1" applyBorder="1" applyAlignment="1">
      <alignment horizontal="center" vertical="center"/>
    </xf>
    <xf numFmtId="0" fontId="2" fillId="0" borderId="0" xfId="0" applyFont="1" applyAlignment="1">
      <alignment horizontal="center" vertical="center" wrapText="1"/>
    </xf>
    <xf numFmtId="1" fontId="2" fillId="0" borderId="0" xfId="567" applyNumberFormat="1" applyFont="1" applyFill="1" applyBorder="1" applyAlignment="1">
      <alignment horizontal="center" vertical="center"/>
    </xf>
    <xf numFmtId="167" fontId="2" fillId="0" borderId="0" xfId="0" applyNumberFormat="1" applyFont="1" applyAlignment="1">
      <alignment vertical="center"/>
    </xf>
    <xf numFmtId="176" fontId="2" fillId="0" borderId="0" xfId="0" applyNumberFormat="1" applyFont="1" applyAlignment="1">
      <alignment horizontal="center" vertical="center"/>
    </xf>
    <xf numFmtId="0" fontId="2" fillId="0" borderId="23" xfId="0" applyFont="1" applyBorder="1" applyAlignment="1">
      <alignment horizontal="center" vertical="top"/>
    </xf>
    <xf numFmtId="0" fontId="2" fillId="0" borderId="21" xfId="0" applyFont="1" applyBorder="1" applyAlignment="1">
      <alignment horizontal="center" vertical="top"/>
    </xf>
    <xf numFmtId="166" fontId="2" fillId="0" borderId="21" xfId="0" applyNumberFormat="1" applyFont="1" applyBorder="1" applyAlignment="1">
      <alignment horizontal="center" vertical="top"/>
    </xf>
    <xf numFmtId="3" fontId="2" fillId="0" borderId="21" xfId="0" applyNumberFormat="1" applyFont="1" applyBorder="1" applyAlignment="1">
      <alignment horizontal="center" vertical="top"/>
    </xf>
    <xf numFmtId="173" fontId="2" fillId="0" borderId="21" xfId="0" applyNumberFormat="1" applyFont="1" applyBorder="1" applyAlignment="1">
      <alignment horizontal="center" vertical="top"/>
    </xf>
    <xf numFmtId="173" fontId="32" fillId="0" borderId="21" xfId="0" applyNumberFormat="1" applyFont="1" applyBorder="1" applyAlignment="1">
      <alignment horizontal="center" vertical="top"/>
    </xf>
    <xf numFmtId="167" fontId="2" fillId="0" borderId="21" xfId="0" applyNumberFormat="1" applyFont="1" applyBorder="1" applyAlignment="1">
      <alignment horizontal="center" vertical="top"/>
    </xf>
    <xf numFmtId="0" fontId="2" fillId="0" borderId="0" xfId="0" applyFont="1" applyAlignment="1"/>
    <xf numFmtId="0" fontId="2" fillId="0" borderId="18" xfId="0" applyFont="1" applyBorder="1" applyAlignment="1">
      <alignment horizontal="center" vertical="top"/>
    </xf>
    <xf numFmtId="166" fontId="2" fillId="0" borderId="0" xfId="0" applyNumberFormat="1" applyFont="1" applyAlignment="1">
      <alignment horizontal="center" vertical="top"/>
    </xf>
    <xf numFmtId="173" fontId="32" fillId="0" borderId="0" xfId="0" applyNumberFormat="1" applyFont="1" applyAlignment="1">
      <alignment horizontal="center" vertical="top"/>
    </xf>
    <xf numFmtId="173" fontId="32" fillId="0" borderId="19" xfId="0" applyNumberFormat="1"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166" fontId="2" fillId="0" borderId="25" xfId="0" applyNumberFormat="1" applyFont="1" applyBorder="1" applyAlignment="1">
      <alignment horizontal="center" vertical="top"/>
    </xf>
    <xf numFmtId="3" fontId="2" fillId="0" borderId="25" xfId="0" applyNumberFormat="1" applyFont="1" applyBorder="1" applyAlignment="1">
      <alignment horizontal="center" vertical="top"/>
    </xf>
    <xf numFmtId="173" fontId="2" fillId="0" borderId="25" xfId="0" applyNumberFormat="1" applyFont="1" applyBorder="1" applyAlignment="1">
      <alignment horizontal="center" vertical="top"/>
    </xf>
    <xf numFmtId="173" fontId="32" fillId="0" borderId="25" xfId="0" applyNumberFormat="1" applyFont="1" applyBorder="1" applyAlignment="1">
      <alignment horizontal="center" vertical="top"/>
    </xf>
    <xf numFmtId="167" fontId="2" fillId="0" borderId="25" xfId="0" applyNumberFormat="1" applyFont="1" applyBorder="1" applyAlignment="1">
      <alignment horizontal="center" vertical="top"/>
    </xf>
    <xf numFmtId="0" fontId="2" fillId="0" borderId="26" xfId="0" applyFont="1" applyBorder="1" applyAlignment="1">
      <alignment horizontal="center"/>
    </xf>
    <xf numFmtId="0" fontId="2" fillId="0" borderId="27" xfId="0" applyFont="1" applyBorder="1" applyAlignment="1"/>
    <xf numFmtId="0" fontId="2" fillId="0" borderId="28" xfId="0" applyFont="1" applyBorder="1" applyAlignment="1"/>
    <xf numFmtId="3" fontId="2" fillId="0" borderId="28" xfId="0" applyNumberFormat="1" applyFont="1" applyBorder="1" applyAlignment="1">
      <alignment horizontal="center"/>
    </xf>
    <xf numFmtId="0" fontId="2" fillId="0" borderId="28" xfId="0" applyFont="1" applyBorder="1" applyAlignment="1">
      <alignment horizontal="center"/>
    </xf>
    <xf numFmtId="167" fontId="2" fillId="0" borderId="28" xfId="0" applyNumberFormat="1" applyFont="1" applyBorder="1" applyAlignment="1">
      <alignment horizontal="center"/>
    </xf>
    <xf numFmtId="0" fontId="2" fillId="0" borderId="29" xfId="0" applyFont="1" applyBorder="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167" fontId="2" fillId="0" borderId="0" xfId="0" applyNumberFormat="1" applyFont="1" applyAlignment="1">
      <alignment horizontal="center"/>
    </xf>
    <xf numFmtId="14" fontId="35" fillId="0" borderId="0" xfId="1729" applyNumberFormat="1" applyFont="1" applyAlignment="1">
      <alignment horizontal="left" vertical="center"/>
    </xf>
    <xf numFmtId="2" fontId="2" fillId="62" borderId="0" xfId="0" applyNumberFormat="1" applyFont="1" applyFill="1" applyAlignment="1">
      <alignment horizontal="center" vertical="top"/>
    </xf>
    <xf numFmtId="1" fontId="2" fillId="62" borderId="0" xfId="0" applyNumberFormat="1" applyFont="1" applyFill="1" applyAlignment="1">
      <alignment horizontal="right" vertical="top"/>
    </xf>
    <xf numFmtId="0" fontId="32" fillId="62" borderId="0" xfId="0" applyFont="1" applyFill="1" applyAlignment="1">
      <alignment vertical="top" wrapText="1"/>
    </xf>
    <xf numFmtId="0" fontId="2" fillId="62" borderId="0" xfId="0" applyFont="1" applyFill="1" applyAlignment="1">
      <alignment vertical="top" wrapText="1"/>
    </xf>
    <xf numFmtId="3" fontId="2" fillId="62" borderId="0" xfId="0" applyNumberFormat="1" applyFont="1" applyFill="1" applyAlignment="1">
      <alignment horizontal="center" vertical="top"/>
    </xf>
    <xf numFmtId="173" fontId="2" fillId="62" borderId="0" xfId="0" applyNumberFormat="1" applyFont="1" applyFill="1" applyAlignment="1">
      <alignment horizontal="center" vertical="center"/>
    </xf>
    <xf numFmtId="167" fontId="2" fillId="62" borderId="0" xfId="0" applyNumberFormat="1" applyFont="1" applyFill="1" applyAlignment="1">
      <alignment horizontal="center" vertical="top"/>
    </xf>
    <xf numFmtId="173" fontId="2" fillId="62" borderId="0" xfId="0" applyNumberFormat="1" applyFont="1" applyFill="1" applyAlignment="1">
      <alignment horizontal="center" vertical="top"/>
    </xf>
    <xf numFmtId="166" fontId="32" fillId="62" borderId="18" xfId="0" applyNumberFormat="1" applyFont="1" applyFill="1" applyBorder="1" applyAlignment="1">
      <alignment horizontal="center" vertical="top"/>
    </xf>
    <xf numFmtId="165" fontId="2" fillId="62" borderId="0" xfId="567" applyFont="1" applyFill="1" applyBorder="1" applyAlignment="1">
      <alignment horizontal="left" vertical="top" wrapText="1"/>
    </xf>
    <xf numFmtId="0" fontId="2" fillId="62" borderId="0" xfId="0" applyFont="1" applyFill="1" applyAlignment="1">
      <alignment horizontal="center" vertical="top"/>
    </xf>
    <xf numFmtId="0" fontId="2" fillId="62" borderId="0" xfId="0" applyFont="1" applyFill="1">
      <alignment vertical="top"/>
    </xf>
    <xf numFmtId="173" fontId="2" fillId="62" borderId="19" xfId="0" applyNumberFormat="1" applyFont="1" applyFill="1" applyBorder="1" applyAlignment="1">
      <alignment horizontal="center" vertical="top"/>
    </xf>
    <xf numFmtId="166" fontId="2" fillId="62" borderId="0" xfId="0" applyNumberFormat="1" applyFont="1" applyFill="1" applyAlignment="1">
      <alignment horizontal="left" vertical="center"/>
    </xf>
    <xf numFmtId="167" fontId="2" fillId="62" borderId="0" xfId="0" applyNumberFormat="1" applyFont="1" applyFill="1" applyAlignment="1">
      <alignment horizontal="center" vertical="center"/>
    </xf>
    <xf numFmtId="1" fontId="2" fillId="62" borderId="0" xfId="0" applyNumberFormat="1" applyFont="1" applyFill="1" applyAlignment="1">
      <alignment horizontal="center" vertical="center"/>
    </xf>
    <xf numFmtId="166" fontId="2" fillId="62" borderId="18" xfId="0" applyNumberFormat="1" applyFont="1" applyFill="1" applyBorder="1" applyAlignment="1">
      <alignment horizontal="center" vertical="center"/>
    </xf>
    <xf numFmtId="0" fontId="2" fillId="62" borderId="0" xfId="0" applyFont="1" applyFill="1" applyAlignment="1">
      <alignment horizontal="center" vertical="center"/>
    </xf>
    <xf numFmtId="166" fontId="2" fillId="62" borderId="0" xfId="0" applyNumberFormat="1" applyFont="1" applyFill="1" applyAlignment="1">
      <alignment horizontal="center" vertical="center"/>
    </xf>
    <xf numFmtId="173" fontId="32" fillId="62" borderId="0" xfId="0" applyNumberFormat="1" applyFont="1" applyFill="1" applyAlignment="1">
      <alignment horizontal="center" vertical="center"/>
    </xf>
    <xf numFmtId="173" fontId="32" fillId="62" borderId="19" xfId="0" applyNumberFormat="1" applyFont="1" applyFill="1" applyBorder="1" applyAlignment="1">
      <alignment horizontal="center" vertical="center"/>
    </xf>
    <xf numFmtId="0" fontId="2" fillId="62" borderId="0" xfId="0" applyFont="1" applyFill="1" applyAlignment="1">
      <alignment horizontal="left" vertical="center" wrapText="1"/>
    </xf>
    <xf numFmtId="1" fontId="2" fillId="62" borderId="18" xfId="0" applyNumberFormat="1" applyFont="1" applyFill="1" applyBorder="1" applyAlignment="1">
      <alignment horizontal="center" vertical="center"/>
    </xf>
    <xf numFmtId="165" fontId="2" fillId="62" borderId="0" xfId="567" applyFont="1" applyFill="1" applyBorder="1" applyAlignment="1">
      <alignment horizontal="center" vertical="center" wrapText="1"/>
    </xf>
    <xf numFmtId="2" fontId="2" fillId="62" borderId="0" xfId="0" applyNumberFormat="1" applyFont="1" applyFill="1" applyAlignment="1">
      <alignment horizontal="center" vertical="center"/>
    </xf>
    <xf numFmtId="173" fontId="2" fillId="62" borderId="19" xfId="0" applyNumberFormat="1" applyFont="1" applyFill="1" applyBorder="1" applyAlignment="1">
      <alignment horizontal="center" vertical="center"/>
    </xf>
    <xf numFmtId="0" fontId="30" fillId="0" borderId="0" xfId="0" applyFont="1">
      <alignment vertical="top"/>
    </xf>
    <xf numFmtId="0" fontId="27" fillId="0" borderId="0" xfId="3354" applyFont="1" applyAlignment="1">
      <alignment vertical="top"/>
    </xf>
    <xf numFmtId="0" fontId="27" fillId="0" borderId="9" xfId="1729" applyFont="1" applyBorder="1" applyAlignment="1">
      <alignment horizontal="justify" vertical="top"/>
    </xf>
    <xf numFmtId="0" fontId="27" fillId="0" borderId="9" xfId="1729" applyFont="1" applyBorder="1" applyAlignment="1">
      <alignment horizontal="left" vertical="top"/>
    </xf>
    <xf numFmtId="0" fontId="30" fillId="0" borderId="9" xfId="1729" applyFont="1" applyBorder="1" applyAlignment="1">
      <alignment horizontal="left" vertical="top"/>
    </xf>
    <xf numFmtId="0" fontId="30" fillId="0" borderId="9" xfId="1729" applyFont="1" applyBorder="1" applyAlignment="1">
      <alignment horizontal="left" vertical="top" wrapText="1"/>
    </xf>
    <xf numFmtId="0" fontId="30" fillId="0" borderId="9" xfId="3354" applyFont="1" applyBorder="1" applyAlignment="1">
      <alignment horizontal="left" vertical="top" wrapText="1"/>
    </xf>
    <xf numFmtId="3" fontId="27" fillId="0" borderId="9" xfId="3354" applyNumberFormat="1" applyFont="1" applyBorder="1" applyAlignment="1">
      <alignment horizontal="left" vertical="top" wrapText="1"/>
    </xf>
    <xf numFmtId="0" fontId="30" fillId="0" borderId="9" xfId="3354" applyFont="1" applyBorder="1" applyAlignment="1">
      <alignment horizontal="justify" vertical="top" wrapText="1"/>
    </xf>
    <xf numFmtId="0" fontId="27" fillId="0" borderId="9" xfId="1729" applyFont="1" applyBorder="1" applyAlignment="1">
      <alignment horizontal="left" vertical="top" wrapText="1"/>
    </xf>
    <xf numFmtId="0" fontId="30" fillId="0" borderId="9" xfId="0" applyFont="1" applyBorder="1" applyAlignment="1">
      <alignment horizontal="left" vertical="top" wrapText="1"/>
    </xf>
    <xf numFmtId="2" fontId="30" fillId="0" borderId="9" xfId="0" applyNumberFormat="1" applyFont="1" applyBorder="1" applyAlignment="1">
      <alignment horizontal="justify" vertical="top" wrapText="1"/>
    </xf>
    <xf numFmtId="2" fontId="30" fillId="0" borderId="9" xfId="307" applyNumberFormat="1" applyFont="1" applyFill="1" applyBorder="1" applyAlignment="1">
      <alignment horizontal="center" vertical="center"/>
    </xf>
    <xf numFmtId="0" fontId="30" fillId="0" borderId="9" xfId="0" applyFont="1" applyBorder="1" applyAlignment="1"/>
    <xf numFmtId="0" fontId="32" fillId="0" borderId="0" xfId="0" applyFont="1" applyAlignment="1"/>
    <xf numFmtId="0" fontId="30" fillId="0" borderId="30" xfId="0" applyFont="1" applyBorder="1" applyAlignment="1">
      <alignment horizontal="left" vertical="top" wrapText="1"/>
    </xf>
    <xf numFmtId="0" fontId="30" fillId="0" borderId="31" xfId="0" applyFont="1" applyBorder="1" applyAlignment="1">
      <alignment horizontal="left" vertical="top" wrapText="1"/>
    </xf>
    <xf numFmtId="0" fontId="30" fillId="0" borderId="32" xfId="1729" applyFont="1" applyBorder="1" applyAlignment="1">
      <alignment horizontal="center" vertical="top"/>
    </xf>
    <xf numFmtId="0" fontId="30" fillId="0" borderId="33" xfId="1729" applyFont="1" applyBorder="1" applyAlignment="1">
      <alignment horizontal="center" vertical="top"/>
    </xf>
    <xf numFmtId="2" fontId="30" fillId="0" borderId="9" xfId="1729" applyNumberFormat="1" applyFont="1" applyBorder="1" applyAlignment="1">
      <alignment horizontal="right" vertical="center"/>
    </xf>
    <xf numFmtId="165" fontId="30" fillId="0" borderId="9" xfId="1086" applyFont="1" applyFill="1" applyBorder="1" applyAlignment="1">
      <alignment horizontal="right" vertical="center" wrapText="1"/>
    </xf>
    <xf numFmtId="165" fontId="30" fillId="0" borderId="9" xfId="1086" applyFont="1" applyFill="1" applyBorder="1" applyAlignment="1" applyProtection="1">
      <alignment vertical="center"/>
      <protection locked="0"/>
    </xf>
    <xf numFmtId="0" fontId="30" fillId="0" borderId="9" xfId="1729" applyFont="1" applyBorder="1" applyAlignment="1">
      <alignment vertical="center"/>
    </xf>
    <xf numFmtId="0" fontId="27" fillId="0" borderId="9" xfId="1729" applyFont="1" applyBorder="1" applyAlignment="1">
      <alignment horizontal="center" vertical="top"/>
    </xf>
    <xf numFmtId="0" fontId="30" fillId="0" borderId="9" xfId="0" applyFont="1" applyBorder="1" applyAlignment="1">
      <alignment horizontal="center" vertical="top"/>
    </xf>
    <xf numFmtId="0" fontId="30" fillId="0" borderId="9" xfId="0" applyFont="1" applyBorder="1">
      <alignment vertical="top"/>
    </xf>
    <xf numFmtId="0" fontId="30" fillId="0" borderId="9" xfId="0" applyFont="1" applyBorder="1" applyAlignment="1">
      <alignment vertical="center"/>
    </xf>
    <xf numFmtId="0" fontId="30" fillId="0" borderId="0" xfId="0" applyFont="1" applyAlignment="1">
      <alignment horizontal="left" vertical="top" wrapText="1"/>
    </xf>
    <xf numFmtId="0" fontId="30" fillId="0" borderId="9" xfId="1729" applyFont="1" applyBorder="1" applyAlignment="1">
      <alignment vertical="top" wrapText="1"/>
    </xf>
    <xf numFmtId="0" fontId="27" fillId="0" borderId="34" xfId="1729" applyFont="1" applyBorder="1" applyAlignment="1">
      <alignment horizontal="left" vertical="top" wrapText="1"/>
    </xf>
    <xf numFmtId="0" fontId="30" fillId="0" borderId="33" xfId="1729" applyFont="1" applyBorder="1" applyAlignment="1">
      <alignment horizontal="center" vertical="center"/>
    </xf>
    <xf numFmtId="0" fontId="84" fillId="0" borderId="9" xfId="1729" applyFont="1" applyBorder="1" applyAlignment="1">
      <alignment horizontal="center" vertical="center"/>
    </xf>
    <xf numFmtId="0" fontId="84" fillId="0" borderId="9" xfId="1729" applyFont="1" applyBorder="1" applyAlignment="1">
      <alignment horizontal="justify" vertical="top"/>
    </xf>
    <xf numFmtId="165" fontId="84" fillId="0" borderId="9" xfId="307" applyFont="1" applyFill="1" applyBorder="1" applyAlignment="1">
      <alignment horizontal="center" vertical="center"/>
    </xf>
    <xf numFmtId="165" fontId="84" fillId="0" borderId="9" xfId="307" applyFont="1" applyFill="1" applyBorder="1" applyAlignment="1" applyProtection="1">
      <alignment vertical="center"/>
    </xf>
    <xf numFmtId="0" fontId="84" fillId="0" borderId="9" xfId="1729" applyFont="1" applyBorder="1" applyAlignment="1">
      <alignment vertical="center"/>
    </xf>
    <xf numFmtId="0" fontId="84" fillId="0" borderId="0" xfId="1729" applyFont="1" applyAlignment="1">
      <alignment vertical="center"/>
    </xf>
    <xf numFmtId="0" fontId="84" fillId="0" borderId="0" xfId="0" applyFont="1" applyAlignment="1">
      <alignment vertical="center" wrapText="1"/>
    </xf>
    <xf numFmtId="0" fontId="84" fillId="0" borderId="0" xfId="0" applyFont="1" applyAlignment="1">
      <alignment horizontal="center" vertical="center" wrapText="1"/>
    </xf>
    <xf numFmtId="0" fontId="0" fillId="0" borderId="9" xfId="0" applyBorder="1" applyAlignment="1">
      <alignment horizontal="center"/>
    </xf>
    <xf numFmtId="0" fontId="0" fillId="0" borderId="0" xfId="0" applyAlignment="1">
      <alignment horizontal="center"/>
    </xf>
    <xf numFmtId="0" fontId="2" fillId="0" borderId="9" xfId="0" applyFont="1" applyBorder="1" applyAlignment="1"/>
    <xf numFmtId="0" fontId="0" fillId="64" borderId="9" xfId="0" applyFill="1" applyBorder="1" applyAlignment="1">
      <alignment horizontal="center"/>
    </xf>
    <xf numFmtId="2" fontId="0" fillId="64" borderId="9" xfId="0" applyNumberFormat="1" applyFill="1" applyBorder="1" applyAlignment="1">
      <alignment horizontal="center"/>
    </xf>
    <xf numFmtId="0" fontId="0" fillId="65" borderId="39" xfId="0" applyFill="1" applyBorder="1" applyAlignment="1">
      <alignment horizontal="center"/>
    </xf>
    <xf numFmtId="0" fontId="0" fillId="65" borderId="40" xfId="0" applyFill="1" applyBorder="1" applyAlignment="1"/>
    <xf numFmtId="0" fontId="0" fillId="65" borderId="32" xfId="0" applyFill="1" applyBorder="1" applyAlignment="1">
      <alignment horizontal="center"/>
    </xf>
    <xf numFmtId="0" fontId="0" fillId="64" borderId="37" xfId="0" applyFill="1" applyBorder="1" applyAlignment="1"/>
    <xf numFmtId="0" fontId="0" fillId="64" borderId="41" xfId="0" applyFill="1" applyBorder="1" applyAlignment="1"/>
    <xf numFmtId="0" fontId="0" fillId="64" borderId="34" xfId="0" applyFill="1" applyBorder="1" applyAlignment="1">
      <alignment horizontal="center"/>
    </xf>
    <xf numFmtId="0" fontId="0" fillId="64" borderId="35" xfId="0" applyFill="1" applyBorder="1" applyAlignment="1">
      <alignment horizontal="center"/>
    </xf>
    <xf numFmtId="2" fontId="0" fillId="64" borderId="35" xfId="0" applyNumberFormat="1" applyFill="1" applyBorder="1" applyAlignment="1">
      <alignment horizontal="center"/>
    </xf>
    <xf numFmtId="0" fontId="0" fillId="64" borderId="38" xfId="0" applyFill="1" applyBorder="1" applyAlignment="1">
      <alignment horizontal="center"/>
    </xf>
    <xf numFmtId="0" fontId="0" fillId="64" borderId="20" xfId="0" applyFill="1" applyBorder="1" applyAlignment="1">
      <alignment horizontal="center"/>
    </xf>
    <xf numFmtId="0" fontId="30" fillId="66" borderId="0" xfId="1729" applyFont="1" applyFill="1"/>
    <xf numFmtId="0" fontId="33" fillId="0" borderId="9" xfId="3354" applyFont="1" applyBorder="1" applyAlignment="1">
      <alignment horizontal="justify" vertical="top" wrapText="1"/>
    </xf>
    <xf numFmtId="2" fontId="30" fillId="0" borderId="0" xfId="1729" applyNumberFormat="1" applyFont="1"/>
    <xf numFmtId="2" fontId="30" fillId="66" borderId="0" xfId="1729" applyNumberFormat="1" applyFont="1" applyFill="1"/>
    <xf numFmtId="0" fontId="33" fillId="0" borderId="9" xfId="1729" applyFont="1" applyBorder="1" applyAlignment="1">
      <alignment horizontal="justify" vertical="top" wrapText="1"/>
    </xf>
    <xf numFmtId="0" fontId="33" fillId="0" borderId="9" xfId="1729" applyFont="1" applyBorder="1" applyAlignment="1">
      <alignment horizontal="justify" vertical="top"/>
    </xf>
    <xf numFmtId="0" fontId="33" fillId="0" borderId="9" xfId="0" applyFont="1" applyBorder="1" applyAlignment="1">
      <alignment horizontal="center" vertical="center"/>
    </xf>
    <xf numFmtId="0" fontId="33" fillId="0" borderId="9" xfId="0" applyFont="1" applyBorder="1" applyAlignment="1">
      <alignment horizontal="justify" vertical="top" wrapText="1"/>
    </xf>
    <xf numFmtId="0" fontId="33" fillId="0" borderId="9" xfId="1729" applyFont="1" applyBorder="1" applyAlignment="1">
      <alignment vertical="center"/>
    </xf>
    <xf numFmtId="0" fontId="33" fillId="0" borderId="9" xfId="1729" applyFont="1" applyBorder="1" applyAlignment="1">
      <alignment horizontal="justify" vertical="center" wrapText="1"/>
    </xf>
    <xf numFmtId="0" fontId="33" fillId="0" borderId="9" xfId="1729" applyFont="1" applyBorder="1" applyAlignment="1">
      <alignment horizontal="center" vertical="center"/>
    </xf>
    <xf numFmtId="0" fontId="33" fillId="0" borderId="9" xfId="0" applyFont="1" applyBorder="1" applyAlignment="1">
      <alignment horizontal="left" vertical="top" wrapText="1"/>
    </xf>
    <xf numFmtId="0" fontId="28" fillId="0" borderId="35" xfId="0" applyFont="1" applyBorder="1" applyAlignment="1">
      <alignment vertical="center"/>
    </xf>
    <xf numFmtId="0" fontId="28" fillId="0" borderId="36" xfId="0" applyFont="1" applyBorder="1" applyAlignment="1">
      <alignment vertical="center"/>
    </xf>
    <xf numFmtId="0" fontId="28" fillId="0" borderId="37" xfId="0" applyFont="1" applyBorder="1" applyAlignment="1">
      <alignment vertical="center"/>
    </xf>
    <xf numFmtId="166" fontId="30" fillId="0" borderId="9" xfId="1729" applyNumberFormat="1" applyFont="1" applyBorder="1" applyAlignment="1">
      <alignment horizontal="center" vertical="center" wrapText="1"/>
    </xf>
    <xf numFmtId="2" fontId="30" fillId="0" borderId="9" xfId="1729" applyNumberFormat="1" applyFont="1" applyBorder="1" applyAlignment="1">
      <alignment horizontal="right" vertical="center" wrapText="1"/>
    </xf>
    <xf numFmtId="165" fontId="33" fillId="0" borderId="9" xfId="697" applyFont="1" applyFill="1" applyBorder="1" applyAlignment="1">
      <alignment horizontal="center" vertical="center" wrapText="1"/>
    </xf>
    <xf numFmtId="171" fontId="33" fillId="0" borderId="9" xfId="0" applyNumberFormat="1" applyFont="1" applyBorder="1" applyAlignment="1">
      <alignment horizontal="center" vertical="top" wrapText="1"/>
    </xf>
    <xf numFmtId="0" fontId="33" fillId="0" borderId="0" xfId="0" applyFont="1" applyAlignment="1">
      <alignment vertical="center"/>
    </xf>
    <xf numFmtId="0" fontId="33" fillId="0" borderId="17" xfId="1729" applyFont="1" applyBorder="1" applyAlignment="1">
      <alignment vertical="center"/>
    </xf>
    <xf numFmtId="0" fontId="33" fillId="0" borderId="0" xfId="1729" applyFont="1" applyAlignment="1">
      <alignment vertical="center"/>
    </xf>
    <xf numFmtId="0" fontId="33" fillId="0" borderId="0" xfId="0" applyFont="1" applyAlignment="1"/>
    <xf numFmtId="0" fontId="33" fillId="0" borderId="0" xfId="1729" applyFont="1" applyAlignment="1">
      <alignment horizontal="center" vertical="center"/>
    </xf>
    <xf numFmtId="0" fontId="31" fillId="0" borderId="9" xfId="0" applyFont="1" applyBorder="1" applyAlignment="1">
      <alignment horizontal="center" vertical="center" wrapText="1"/>
    </xf>
    <xf numFmtId="0" fontId="31" fillId="0" borderId="9" xfId="0" applyFont="1" applyBorder="1" applyAlignment="1">
      <alignment horizontal="center" vertical="top" wrapText="1"/>
    </xf>
    <xf numFmtId="165" fontId="31" fillId="0" borderId="9" xfId="307" applyFont="1" applyFill="1" applyBorder="1" applyAlignment="1">
      <alignment horizontal="center" vertical="center" wrapText="1"/>
    </xf>
    <xf numFmtId="0" fontId="33" fillId="0" borderId="0" xfId="0" applyFont="1" applyAlignment="1">
      <alignment horizontal="center" vertical="center"/>
    </xf>
    <xf numFmtId="0" fontId="31" fillId="0" borderId="9" xfId="1729" applyFont="1" applyBorder="1" applyAlignment="1">
      <alignment horizontal="center" vertical="center" wrapText="1"/>
    </xf>
    <xf numFmtId="0" fontId="31" fillId="0" borderId="9" xfId="1729" applyFont="1" applyBorder="1" applyAlignment="1">
      <alignment horizontal="center" vertical="top" wrapText="1"/>
    </xf>
    <xf numFmtId="0" fontId="31" fillId="0" borderId="9" xfId="1729" applyFont="1" applyBorder="1" applyAlignment="1">
      <alignment horizontal="center" vertical="center"/>
    </xf>
    <xf numFmtId="0" fontId="31" fillId="0" borderId="9" xfId="1729" applyFont="1" applyBorder="1" applyAlignment="1">
      <alignment horizontal="justify" vertical="top" wrapText="1"/>
    </xf>
    <xf numFmtId="165" fontId="33" fillId="0" borderId="9" xfId="307" applyFont="1" applyFill="1" applyBorder="1" applyAlignment="1">
      <alignment horizontal="center" vertical="center"/>
    </xf>
    <xf numFmtId="0" fontId="33" fillId="0" borderId="9" xfId="1729" applyFont="1" applyBorder="1" applyAlignment="1">
      <alignment horizontal="center" vertical="center" wrapText="1"/>
    </xf>
    <xf numFmtId="43" fontId="33" fillId="0" borderId="0" xfId="1729" applyNumberFormat="1" applyFont="1" applyAlignment="1">
      <alignment vertical="center"/>
    </xf>
    <xf numFmtId="0" fontId="31" fillId="0" borderId="9" xfId="1729" applyFont="1" applyBorder="1" applyAlignment="1">
      <alignment horizontal="justify" vertical="center" wrapText="1"/>
    </xf>
    <xf numFmtId="2" fontId="33" fillId="0" borderId="9" xfId="0" applyNumberFormat="1" applyFont="1" applyBorder="1" applyAlignment="1">
      <alignment vertical="center"/>
    </xf>
    <xf numFmtId="0" fontId="31" fillId="0" borderId="9" xfId="0" applyFont="1" applyBorder="1" applyAlignment="1">
      <alignment horizontal="center" vertical="center"/>
    </xf>
    <xf numFmtId="0" fontId="31" fillId="0" borderId="9" xfId="0" applyFont="1" applyBorder="1" applyAlignment="1">
      <alignment horizontal="justify" vertical="top" wrapText="1"/>
    </xf>
    <xf numFmtId="168" fontId="33" fillId="0" borderId="9" xfId="307" applyNumberFormat="1" applyFont="1" applyFill="1" applyBorder="1" applyAlignment="1">
      <alignment horizontal="center" vertical="center"/>
    </xf>
    <xf numFmtId="165" fontId="33" fillId="0" borderId="9" xfId="307" applyFont="1" applyFill="1" applyBorder="1" applyAlignment="1">
      <alignment horizontal="center" vertical="center" wrapText="1"/>
    </xf>
    <xf numFmtId="0" fontId="31" fillId="0" borderId="9" xfId="1729" applyFont="1" applyBorder="1" applyAlignment="1">
      <alignment horizontal="justify" vertical="top"/>
    </xf>
    <xf numFmtId="165" fontId="33" fillId="0" borderId="9" xfId="307" applyFont="1" applyFill="1" applyBorder="1" applyAlignment="1" applyProtection="1">
      <alignment horizontal="center" vertical="center"/>
    </xf>
    <xf numFmtId="165" fontId="33" fillId="0" borderId="0" xfId="1729" applyNumberFormat="1" applyFont="1" applyAlignment="1">
      <alignment vertical="center"/>
    </xf>
    <xf numFmtId="3" fontId="33" fillId="0" borderId="9" xfId="1729" applyNumberFormat="1" applyFont="1" applyBorder="1" applyAlignment="1">
      <alignment horizontal="center" vertical="center"/>
    </xf>
    <xf numFmtId="3" fontId="31" fillId="0" borderId="9" xfId="3354" applyNumberFormat="1" applyFont="1" applyBorder="1" applyAlignment="1">
      <alignment horizontal="justify" vertical="top" wrapText="1"/>
    </xf>
    <xf numFmtId="3" fontId="31" fillId="0" borderId="9" xfId="1729" applyNumberFormat="1" applyFont="1" applyBorder="1" applyAlignment="1">
      <alignment horizontal="center" vertical="center"/>
    </xf>
    <xf numFmtId="165" fontId="33" fillId="0" borderId="9" xfId="0" applyNumberFormat="1" applyFont="1" applyBorder="1" applyAlignment="1">
      <alignment horizontal="center" vertical="center" wrapText="1"/>
    </xf>
    <xf numFmtId="0" fontId="33" fillId="0" borderId="0" xfId="1729" applyFont="1" applyAlignment="1">
      <alignment vertical="center" wrapText="1"/>
    </xf>
    <xf numFmtId="165" fontId="33" fillId="0" borderId="9" xfId="307" applyFont="1" applyFill="1" applyBorder="1" applyAlignment="1">
      <alignment vertical="center" wrapText="1"/>
    </xf>
    <xf numFmtId="0" fontId="33" fillId="0" borderId="9" xfId="1729" applyFont="1" applyBorder="1" applyAlignment="1">
      <alignment vertical="center" wrapText="1"/>
    </xf>
    <xf numFmtId="2" fontId="33" fillId="0" borderId="0" xfId="1729" applyNumberFormat="1" applyFont="1" applyAlignment="1">
      <alignment vertical="center"/>
    </xf>
    <xf numFmtId="2" fontId="31" fillId="0" borderId="9" xfId="0" applyNumberFormat="1" applyFont="1" applyBorder="1" applyAlignment="1">
      <alignment horizontal="justify" vertical="top" wrapText="1"/>
    </xf>
    <xf numFmtId="0" fontId="31" fillId="0" borderId="9" xfId="3354" applyFont="1" applyBorder="1" applyAlignment="1">
      <alignment horizontal="justify" vertical="top" wrapText="1"/>
    </xf>
    <xf numFmtId="171" fontId="31" fillId="0" borderId="9" xfId="0" applyNumberFormat="1" applyFont="1" applyBorder="1" applyAlignment="1">
      <alignment horizontal="center" vertical="top" wrapText="1"/>
    </xf>
    <xf numFmtId="171" fontId="33" fillId="0" borderId="9" xfId="0" applyNumberFormat="1" applyFont="1" applyBorder="1" applyAlignment="1">
      <alignment horizontal="center" vertical="center" wrapText="1"/>
    </xf>
    <xf numFmtId="179" fontId="33" fillId="0" borderId="9" xfId="0" applyNumberFormat="1" applyFont="1" applyBorder="1" applyAlignment="1">
      <alignment horizontal="center" vertical="top" wrapText="1"/>
    </xf>
    <xf numFmtId="0" fontId="33" fillId="0" borderId="0" xfId="0" applyFont="1" applyAlignment="1">
      <alignment horizontal="justify" vertical="top" wrapText="1"/>
    </xf>
    <xf numFmtId="2" fontId="33" fillId="0" borderId="9" xfId="0" applyNumberFormat="1" applyFont="1" applyBorder="1" applyAlignment="1">
      <alignment horizontal="right" vertical="top" shrinkToFit="1"/>
    </xf>
    <xf numFmtId="0" fontId="33" fillId="0" borderId="0" xfId="0" applyFont="1" applyAlignment="1">
      <alignment vertical="center" wrapText="1"/>
    </xf>
    <xf numFmtId="0" fontId="33" fillId="0" borderId="0" xfId="0" applyFont="1" applyAlignment="1">
      <alignment horizontal="center" vertical="center" wrapText="1"/>
    </xf>
    <xf numFmtId="0" fontId="2" fillId="0" borderId="9" xfId="2625" applyFont="1" applyBorder="1" applyAlignment="1">
      <alignment horizontal="center" vertical="center" wrapText="1"/>
    </xf>
    <xf numFmtId="0" fontId="2" fillId="0" borderId="9" xfId="2627" applyFont="1" applyBorder="1" applyAlignment="1">
      <alignment horizontal="left" vertical="center" wrapText="1"/>
    </xf>
    <xf numFmtId="0" fontId="2" fillId="0" borderId="9" xfId="2631" applyFont="1" applyBorder="1" applyAlignment="1">
      <alignment horizontal="center" vertical="center" wrapText="1"/>
    </xf>
    <xf numFmtId="4" fontId="2" fillId="0" borderId="9" xfId="2631" applyNumberFormat="1" applyFont="1" applyBorder="1" applyAlignment="1">
      <alignment horizontal="right" vertical="center" wrapText="1"/>
    </xf>
    <xf numFmtId="0" fontId="32" fillId="0" borderId="9" xfId="2631" applyFont="1" applyBorder="1" applyAlignment="1">
      <alignment horizontal="left" vertical="center" wrapText="1"/>
    </xf>
    <xf numFmtId="165" fontId="31" fillId="0" borderId="9" xfId="307" applyFont="1" applyFill="1" applyBorder="1" applyAlignment="1">
      <alignment horizontal="center" vertical="center"/>
    </xf>
    <xf numFmtId="0" fontId="33" fillId="0" borderId="0" xfId="1729" applyFont="1" applyAlignment="1">
      <alignment horizontal="justify" vertical="top"/>
    </xf>
    <xf numFmtId="165" fontId="33" fillId="0" borderId="0" xfId="307" applyFont="1" applyFill="1" applyAlignment="1">
      <alignment horizontal="center" vertical="center"/>
    </xf>
    <xf numFmtId="0" fontId="33" fillId="0" borderId="0" xfId="1729" applyFont="1" applyAlignment="1">
      <alignment vertical="top"/>
    </xf>
    <xf numFmtId="0" fontId="33" fillId="67" borderId="9" xfId="1729" applyFont="1" applyFill="1" applyBorder="1" applyAlignment="1">
      <alignment horizontal="center" vertical="center"/>
    </xf>
    <xf numFmtId="0" fontId="31" fillId="67" borderId="9" xfId="1729" applyFont="1" applyFill="1" applyBorder="1" applyAlignment="1">
      <alignment horizontal="justify" vertical="top"/>
    </xf>
    <xf numFmtId="165" fontId="33" fillId="67" borderId="9" xfId="307" applyFont="1" applyFill="1" applyBorder="1" applyAlignment="1">
      <alignment horizontal="center" vertical="center"/>
    </xf>
    <xf numFmtId="165" fontId="30" fillId="67" borderId="9" xfId="307" applyFont="1" applyFill="1" applyBorder="1" applyAlignment="1" applyProtection="1">
      <alignment vertical="center"/>
    </xf>
    <xf numFmtId="165" fontId="31" fillId="67" borderId="9" xfId="307" applyFont="1" applyFill="1" applyBorder="1" applyAlignment="1">
      <alignment horizontal="center" vertical="center"/>
    </xf>
    <xf numFmtId="0" fontId="33" fillId="67" borderId="9" xfId="1729" applyFont="1" applyFill="1" applyBorder="1" applyAlignment="1">
      <alignment vertical="center"/>
    </xf>
    <xf numFmtId="0" fontId="73" fillId="0" borderId="0" xfId="0" applyFont="1" applyAlignment="1">
      <alignment horizontal="center"/>
    </xf>
    <xf numFmtId="0" fontId="73" fillId="0" borderId="11" xfId="0" applyFont="1" applyBorder="1" applyAlignment="1">
      <alignment horizontal="center"/>
    </xf>
    <xf numFmtId="0" fontId="2" fillId="0" borderId="0" xfId="0" applyFont="1" applyAlignment="1"/>
    <xf numFmtId="0" fontId="32" fillId="0" borderId="9" xfId="0" applyFont="1" applyBorder="1" applyAlignment="1"/>
    <xf numFmtId="0" fontId="32" fillId="0" borderId="0" xfId="0" applyFont="1" applyAlignment="1">
      <alignment horizontal="center"/>
    </xf>
    <xf numFmtId="0" fontId="0" fillId="65" borderId="42" xfId="0" applyFill="1" applyBorder="1" applyAlignment="1">
      <alignment horizontal="center" vertical="center"/>
    </xf>
    <xf numFmtId="0" fontId="0" fillId="65" borderId="43" xfId="0" applyFill="1" applyBorder="1" applyAlignment="1">
      <alignment horizontal="center" vertical="center"/>
    </xf>
    <xf numFmtId="0" fontId="0" fillId="65" borderId="44" xfId="0" applyFill="1" applyBorder="1" applyAlignment="1">
      <alignment horizontal="center" vertical="center"/>
    </xf>
    <xf numFmtId="0" fontId="0" fillId="65" borderId="45" xfId="0" applyFill="1" applyBorder="1" applyAlignment="1">
      <alignment horizontal="center" vertical="center"/>
    </xf>
    <xf numFmtId="0" fontId="0" fillId="65" borderId="46" xfId="0" applyFill="1" applyBorder="1" applyAlignment="1">
      <alignment horizontal="center"/>
    </xf>
    <xf numFmtId="0" fontId="0" fillId="65" borderId="47" xfId="0" applyFill="1" applyBorder="1" applyAlignment="1">
      <alignment horizontal="center" vertical="center"/>
    </xf>
    <xf numFmtId="0" fontId="0" fillId="65" borderId="48" xfId="0" applyFill="1" applyBorder="1" applyAlignment="1">
      <alignment horizontal="center" vertical="center"/>
    </xf>
    <xf numFmtId="0" fontId="0" fillId="0" borderId="0" xfId="0" applyAlignment="1"/>
    <xf numFmtId="0" fontId="97" fillId="68" borderId="34" xfId="0" applyNumberFormat="1" applyFont="1" applyFill="1" applyBorder="1" applyAlignment="1">
      <alignment horizontal="center" vertical="center"/>
    </xf>
    <xf numFmtId="0" fontId="39" fillId="0" borderId="9" xfId="0" applyFont="1" applyFill="1" applyBorder="1" applyAlignment="1">
      <alignment horizontal="left" vertical="top" wrapText="1"/>
    </xf>
    <xf numFmtId="0" fontId="39" fillId="0" borderId="34" xfId="0" applyFont="1" applyFill="1" applyBorder="1" applyAlignment="1">
      <alignment horizontal="left" vertical="top" wrapText="1"/>
    </xf>
    <xf numFmtId="0" fontId="39" fillId="0" borderId="9" xfId="0" applyFont="1" applyFill="1" applyBorder="1" applyAlignment="1">
      <alignment vertical="top" wrapText="1"/>
    </xf>
    <xf numFmtId="0" fontId="39" fillId="0" borderId="9" xfId="0" applyFont="1" applyFill="1" applyBorder="1" applyAlignment="1">
      <alignment horizontal="justify" vertical="top" wrapText="1"/>
    </xf>
    <xf numFmtId="0" fontId="97" fillId="68" borderId="34" xfId="0" applyNumberFormat="1" applyFont="1" applyFill="1" applyBorder="1" applyAlignment="1">
      <alignment horizontal="left" vertical="center"/>
    </xf>
    <xf numFmtId="0" fontId="98" fillId="0" borderId="9" xfId="0" applyFont="1" applyFill="1" applyBorder="1" applyAlignment="1">
      <alignment horizontal="left" vertical="top" wrapText="1"/>
    </xf>
    <xf numFmtId="0" fontId="100" fillId="0" borderId="9" xfId="0" applyFont="1" applyFill="1" applyBorder="1" applyAlignment="1">
      <alignment horizontal="left" vertical="center" wrapText="1"/>
    </xf>
    <xf numFmtId="1" fontId="39" fillId="68" borderId="9" xfId="0" applyNumberFormat="1" applyFont="1" applyFill="1" applyBorder="1" applyAlignment="1">
      <alignment horizontal="center" vertical="center"/>
    </xf>
    <xf numFmtId="0" fontId="39" fillId="68" borderId="9" xfId="0" applyNumberFormat="1" applyFont="1" applyFill="1" applyBorder="1" applyAlignment="1">
      <alignment horizontal="center" vertical="center"/>
    </xf>
    <xf numFmtId="1" fontId="39" fillId="68" borderId="9" xfId="0" applyNumberFormat="1" applyFont="1" applyFill="1" applyBorder="1" applyAlignment="1">
      <alignment horizontal="center" vertical="center" wrapText="1"/>
    </xf>
    <xf numFmtId="1" fontId="39" fillId="0" borderId="9" xfId="0" applyNumberFormat="1" applyFont="1" applyFill="1" applyBorder="1" applyAlignment="1">
      <alignment horizontal="center" vertical="center"/>
    </xf>
    <xf numFmtId="0" fontId="39" fillId="0" borderId="9" xfId="3409" applyNumberFormat="1" applyFont="1" applyFill="1" applyBorder="1" applyAlignment="1" applyProtection="1">
      <alignment horizontal="center" vertical="center"/>
    </xf>
    <xf numFmtId="0" fontId="22" fillId="68" borderId="9" xfId="3409" applyNumberFormat="1" applyFont="1" applyFill="1" applyBorder="1" applyAlignment="1" applyProtection="1">
      <alignment horizontal="center" vertical="center"/>
    </xf>
    <xf numFmtId="1" fontId="102" fillId="0" borderId="9" xfId="0" applyNumberFormat="1" applyFont="1" applyFill="1" applyBorder="1" applyAlignment="1">
      <alignment horizontal="center" vertical="center" wrapText="1"/>
    </xf>
    <xf numFmtId="168" fontId="39" fillId="0" borderId="9" xfId="0" applyNumberFormat="1" applyFont="1" applyFill="1" applyBorder="1" applyAlignment="1">
      <alignment horizontal="center" vertical="center"/>
    </xf>
    <xf numFmtId="168" fontId="39" fillId="68" borderId="0" xfId="0" applyNumberFormat="1" applyFont="1" applyFill="1" applyBorder="1" applyAlignment="1">
      <alignment horizontal="center" vertical="center"/>
    </xf>
    <xf numFmtId="168" fontId="39" fillId="68" borderId="9" xfId="0" applyNumberFormat="1" applyFont="1" applyFill="1" applyBorder="1" applyAlignment="1">
      <alignment horizontal="center" vertical="center"/>
    </xf>
    <xf numFmtId="168" fontId="39" fillId="0" borderId="9" xfId="3409" applyNumberFormat="1" applyFont="1" applyFill="1" applyBorder="1" applyAlignment="1" applyProtection="1">
      <alignment horizontal="center" vertical="center"/>
    </xf>
    <xf numFmtId="168" fontId="98" fillId="0" borderId="35" xfId="3409" applyNumberFormat="1" applyFont="1" applyFill="1" applyBorder="1" applyAlignment="1" applyProtection="1">
      <alignment horizontal="center" vertical="center"/>
    </xf>
    <xf numFmtId="168" fontId="39" fillId="0" borderId="35" xfId="3409" applyNumberFormat="1" applyFont="1" applyFill="1" applyBorder="1" applyAlignment="1" applyProtection="1">
      <alignment horizontal="center" vertical="center"/>
    </xf>
    <xf numFmtId="165" fontId="39" fillId="0" borderId="35" xfId="307" applyNumberFormat="1" applyFont="1" applyFill="1" applyBorder="1" applyAlignment="1">
      <alignment horizontal="center" vertical="center"/>
    </xf>
    <xf numFmtId="168" fontId="102" fillId="0" borderId="9" xfId="0" applyNumberFormat="1" applyFont="1" applyFill="1" applyBorder="1" applyAlignment="1">
      <alignment horizontal="center" vertical="center" wrapText="1"/>
    </xf>
    <xf numFmtId="0" fontId="103" fillId="0" borderId="9" xfId="0" applyFont="1" applyBorder="1" applyAlignment="1">
      <alignment horizontal="justify" vertical="justify" wrapText="1"/>
    </xf>
    <xf numFmtId="0" fontId="104" fillId="0" borderId="9" xfId="0" applyFont="1" applyBorder="1" applyAlignment="1">
      <alignment horizontal="justify" vertical="justify" wrapText="1"/>
    </xf>
    <xf numFmtId="0" fontId="104" fillId="0" borderId="35" xfId="0" applyFont="1" applyBorder="1" applyAlignment="1">
      <alignment horizontal="justify" vertical="justify" wrapText="1"/>
    </xf>
    <xf numFmtId="165" fontId="104" fillId="0" borderId="9" xfId="307" applyFont="1" applyBorder="1" applyAlignment="1">
      <alignment horizontal="center" vertical="center"/>
    </xf>
    <xf numFmtId="0" fontId="105" fillId="68" borderId="9" xfId="0" applyFont="1" applyFill="1" applyBorder="1" applyAlignment="1">
      <alignment horizontal="center" vertical="center" wrapText="1"/>
    </xf>
    <xf numFmtId="0" fontId="104" fillId="0" borderId="9" xfId="0" applyFont="1" applyBorder="1" applyAlignment="1"/>
    <xf numFmtId="0" fontId="104" fillId="0" borderId="9" xfId="0" applyFont="1" applyBorder="1" applyAlignment="1">
      <alignment horizontal="center" vertical="center"/>
    </xf>
    <xf numFmtId="0" fontId="105" fillId="68" borderId="35" xfId="0" applyFont="1" applyFill="1" applyBorder="1" applyAlignment="1">
      <alignment horizontal="center" vertical="center" wrapText="1"/>
    </xf>
    <xf numFmtId="0" fontId="104" fillId="0" borderId="0" xfId="0" applyFont="1" applyAlignment="1">
      <alignment horizontal="center" vertical="center"/>
    </xf>
    <xf numFmtId="0" fontId="104" fillId="0" borderId="35" xfId="0" applyFont="1" applyBorder="1" applyAlignment="1">
      <alignment horizontal="center" vertical="center"/>
    </xf>
    <xf numFmtId="0" fontId="27" fillId="0" borderId="35" xfId="1729" applyFont="1" applyBorder="1" applyAlignment="1">
      <alignment horizontal="center" vertical="center"/>
    </xf>
    <xf numFmtId="4" fontId="2" fillId="0" borderId="35" xfId="2631" applyNumberFormat="1" applyFont="1" applyBorder="1" applyAlignment="1">
      <alignment horizontal="right" vertical="center" wrapText="1"/>
    </xf>
    <xf numFmtId="165" fontId="33" fillId="0" borderId="35" xfId="697" applyFont="1" applyFill="1" applyBorder="1" applyAlignment="1">
      <alignment horizontal="center" vertical="center" wrapText="1"/>
    </xf>
    <xf numFmtId="0" fontId="30" fillId="0" borderId="35" xfId="1729" applyFont="1" applyBorder="1" applyAlignment="1">
      <alignment vertical="top"/>
    </xf>
    <xf numFmtId="0" fontId="73" fillId="0" borderId="9" xfId="0" applyFont="1" applyBorder="1" applyAlignment="1">
      <alignment horizontal="center"/>
    </xf>
    <xf numFmtId="0" fontId="73" fillId="0" borderId="34" xfId="0" applyFont="1" applyBorder="1" applyAlignment="1">
      <alignment horizontal="center"/>
    </xf>
    <xf numFmtId="0" fontId="73" fillId="0" borderId="5" xfId="0" applyFont="1" applyBorder="1" applyAlignment="1">
      <alignment horizont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99" fillId="0" borderId="9" xfId="0" applyFont="1" applyFill="1" applyBorder="1" applyAlignment="1">
      <alignment vertical="center"/>
    </xf>
    <xf numFmtId="0" fontId="39" fillId="68" borderId="9" xfId="0" applyNumberFormat="1" applyFont="1" applyFill="1" applyBorder="1" applyAlignment="1">
      <alignment horizontal="justify" vertical="top"/>
    </xf>
    <xf numFmtId="0" fontId="39" fillId="0" borderId="9" xfId="0" applyFont="1" applyBorder="1" applyAlignment="1">
      <alignment horizontal="center" vertical="center"/>
    </xf>
    <xf numFmtId="0" fontId="39" fillId="0" borderId="9" xfId="1505" applyFont="1" applyBorder="1" applyAlignment="1">
      <alignment horizontal="justify" vertical="center" wrapText="1"/>
    </xf>
    <xf numFmtId="0" fontId="39" fillId="0" borderId="9" xfId="0" applyFont="1" applyFill="1" applyBorder="1" applyAlignment="1">
      <alignment horizontal="center" vertical="center"/>
    </xf>
    <xf numFmtId="0" fontId="39" fillId="68" borderId="9" xfId="0" applyFont="1" applyFill="1" applyBorder="1" applyAlignment="1">
      <alignment horizontal="justify" vertical="top"/>
    </xf>
    <xf numFmtId="0" fontId="39" fillId="68" borderId="9" xfId="0" applyFont="1" applyFill="1" applyBorder="1" applyAlignment="1">
      <alignment horizontal="justify" vertical="top" wrapText="1"/>
    </xf>
    <xf numFmtId="0" fontId="99" fillId="0" borderId="37" xfId="0" applyFont="1" applyFill="1" applyBorder="1" applyAlignment="1">
      <alignment vertical="center"/>
    </xf>
    <xf numFmtId="0" fontId="39" fillId="68" borderId="9" xfId="0" applyFont="1" applyFill="1" applyBorder="1" applyAlignment="1" applyProtection="1">
      <alignment horizontal="left" vertical="top" wrapText="1"/>
      <protection locked="0"/>
    </xf>
    <xf numFmtId="0" fontId="39" fillId="68" borderId="35" xfId="0" applyFont="1" applyFill="1" applyBorder="1" applyAlignment="1">
      <alignment horizontal="justify" vertical="center" wrapText="1"/>
    </xf>
    <xf numFmtId="0" fontId="39" fillId="0" borderId="35" xfId="0" applyFont="1" applyBorder="1" applyAlignment="1">
      <alignment horizontal="center" vertical="center"/>
    </xf>
    <xf numFmtId="0" fontId="39" fillId="68" borderId="9" xfId="0" applyFont="1" applyFill="1" applyBorder="1" applyAlignment="1">
      <alignment horizontal="justify" vertical="center" wrapText="1"/>
    </xf>
    <xf numFmtId="0" fontId="39" fillId="0" borderId="9" xfId="0" applyFont="1" applyBorder="1" applyAlignment="1">
      <alignment horizontal="justify" vertical="center" wrapText="1"/>
    </xf>
    <xf numFmtId="0" fontId="39" fillId="0" borderId="9" xfId="0" applyNumberFormat="1" applyFont="1" applyFill="1" applyBorder="1" applyAlignment="1">
      <alignment horizontal="justify" vertical="top"/>
    </xf>
    <xf numFmtId="0" fontId="39" fillId="0" borderId="9" xfId="0" applyFont="1" applyFill="1" applyBorder="1" applyAlignment="1">
      <alignment horizontal="justify" vertical="top"/>
    </xf>
    <xf numFmtId="1" fontId="39" fillId="0" borderId="9" xfId="0" applyNumberFormat="1" applyFont="1" applyBorder="1" applyAlignment="1">
      <alignment horizontal="center" vertical="center"/>
    </xf>
    <xf numFmtId="0" fontId="39" fillId="68" borderId="9" xfId="0" applyFont="1" applyFill="1" applyBorder="1" applyAlignment="1">
      <alignment horizontal="center" vertical="center"/>
    </xf>
    <xf numFmtId="0" fontId="39" fillId="0" borderId="9" xfId="3410" applyFont="1" applyBorder="1" applyAlignment="1">
      <alignment horizontal="justify" vertical="top" wrapText="1"/>
    </xf>
    <xf numFmtId="0" fontId="39" fillId="0" borderId="9" xfId="0" applyFont="1" applyFill="1" applyBorder="1" applyAlignment="1">
      <alignment horizontal="center" vertical="center" wrapText="1"/>
    </xf>
    <xf numFmtId="0" fontId="39" fillId="68" borderId="9" xfId="0" applyFont="1" applyFill="1" applyBorder="1" applyAlignment="1">
      <alignment horizontal="center" vertical="center" wrapText="1"/>
    </xf>
    <xf numFmtId="1" fontId="39" fillId="0" borderId="9" xfId="0" applyNumberFormat="1" applyFont="1" applyFill="1" applyBorder="1" applyAlignment="1">
      <alignment horizontal="center" vertical="center" wrapText="1"/>
    </xf>
    <xf numFmtId="0" fontId="104" fillId="0" borderId="9" xfId="3410" applyFont="1" applyBorder="1" applyAlignment="1">
      <alignment horizontal="justify" vertical="top" wrapText="1"/>
    </xf>
    <xf numFmtId="0" fontId="104" fillId="0" borderId="35" xfId="3410" applyFont="1" applyBorder="1" applyAlignment="1">
      <alignment horizontal="justify" vertical="top"/>
    </xf>
    <xf numFmtId="0" fontId="39" fillId="0" borderId="35" xfId="0" applyFont="1" applyFill="1" applyBorder="1" applyAlignment="1">
      <alignment horizontal="center" vertical="center" wrapText="1"/>
    </xf>
  </cellXfs>
  <cellStyles count="3411">
    <cellStyle name="_BOQ" xfId="1"/>
    <cellStyle name="_BOQ for Hydrolic press 18.05.10" xfId="2"/>
    <cellStyle name="_ET_STYLE_NoName_00_" xfId="3"/>
    <cellStyle name="_ET_STYLE_NoName_00_ 2" xfId="4"/>
    <cellStyle name="_MEASUREMENT SHEET FINAL - SHINU" xfId="5"/>
    <cellStyle name="20% - Accent1 2" xfId="6"/>
    <cellStyle name="20% - Accent1 2 2" xfId="7"/>
    <cellStyle name="20% - Accent1 2 3" xfId="8"/>
    <cellStyle name="20% - Accent1 3" xfId="9"/>
    <cellStyle name="20% - Accent1 3 2" xfId="10"/>
    <cellStyle name="20% - Accent1 3 3" xfId="11"/>
    <cellStyle name="20% - Accent1 4" xfId="12"/>
    <cellStyle name="20% - Accent1 5" xfId="13"/>
    <cellStyle name="20% - Accent1 6" xfId="14"/>
    <cellStyle name="20% - Accent1 7" xfId="15"/>
    <cellStyle name="20% - Accent2 2" xfId="16"/>
    <cellStyle name="20% - Accent2 2 2" xfId="17"/>
    <cellStyle name="20% - Accent2 2 3" xfId="18"/>
    <cellStyle name="20% - Accent2 2 4" xfId="19"/>
    <cellStyle name="20% - Accent2 3" xfId="20"/>
    <cellStyle name="20% - Accent2 3 2" xfId="21"/>
    <cellStyle name="20% - Accent2 3 3" xfId="22"/>
    <cellStyle name="20% - Accent2 4" xfId="23"/>
    <cellStyle name="20% - Accent2 5" xfId="24"/>
    <cellStyle name="20% - Accent2 6" xfId="25"/>
    <cellStyle name="20% - Accent2 7" xfId="26"/>
    <cellStyle name="20% - Accent3 2" xfId="27"/>
    <cellStyle name="20% - Accent3 2 2" xfId="28"/>
    <cellStyle name="20% - Accent3 2 3" xfId="29"/>
    <cellStyle name="20% - Accent3 3" xfId="30"/>
    <cellStyle name="20% - Accent3 3 2" xfId="31"/>
    <cellStyle name="20% - Accent3 3 3" xfId="32"/>
    <cellStyle name="20% - Accent3 4" xfId="33"/>
    <cellStyle name="20% - Accent3 5" xfId="34"/>
    <cellStyle name="20% - Accent3 6" xfId="35"/>
    <cellStyle name="20% - Accent3 7" xfId="36"/>
    <cellStyle name="20% - Accent4 2" xfId="37"/>
    <cellStyle name="20% - Accent4 2 2" xfId="38"/>
    <cellStyle name="20% - Accent4 2 3" xfId="39"/>
    <cellStyle name="20% - Accent4 3" xfId="40"/>
    <cellStyle name="20% - Accent4 3 2" xfId="41"/>
    <cellStyle name="20% - Accent4 3 3" xfId="42"/>
    <cellStyle name="20% - Accent4 4" xfId="43"/>
    <cellStyle name="20% - Accent4 5" xfId="44"/>
    <cellStyle name="20% - Accent4 6" xfId="45"/>
    <cellStyle name="20% - Accent4 7" xfId="46"/>
    <cellStyle name="20% - Accent5 2" xfId="47"/>
    <cellStyle name="20% - Accent5 2 2" xfId="48"/>
    <cellStyle name="20% - Accent5 2 3" xfId="49"/>
    <cellStyle name="20% - Accent5 3" xfId="50"/>
    <cellStyle name="20% - Accent5 3 2" xfId="51"/>
    <cellStyle name="20% - Accent5 3 3" xfId="52"/>
    <cellStyle name="20% - Accent5 4" xfId="53"/>
    <cellStyle name="20% - Accent5 5" xfId="54"/>
    <cellStyle name="20% - Accent5 6" xfId="55"/>
    <cellStyle name="20% - Accent5 7" xfId="56"/>
    <cellStyle name="20% - Accent6 2" xfId="57"/>
    <cellStyle name="20% - Accent6 2 2" xfId="58"/>
    <cellStyle name="20% - Accent6 2 3" xfId="59"/>
    <cellStyle name="20% - Accent6 3" xfId="60"/>
    <cellStyle name="20% - Accent6 3 2" xfId="61"/>
    <cellStyle name="20% - Accent6 3 3" xfId="62"/>
    <cellStyle name="20% - Accent6 4" xfId="63"/>
    <cellStyle name="20% - Accent6 5" xfId="64"/>
    <cellStyle name="20% - Accent6 6" xfId="65"/>
    <cellStyle name="20% - Accent6 7" xfId="66"/>
    <cellStyle name="40% - Accent1 2" xfId="67"/>
    <cellStyle name="40% - Accent1 2 2" xfId="68"/>
    <cellStyle name="40% - Accent1 2 3" xfId="69"/>
    <cellStyle name="40% - Accent1 3" xfId="70"/>
    <cellStyle name="40% - Accent1 3 2" xfId="71"/>
    <cellStyle name="40% - Accent1 3 3" xfId="72"/>
    <cellStyle name="40% - Accent1 4" xfId="73"/>
    <cellStyle name="40% - Accent1 5" xfId="74"/>
    <cellStyle name="40% - Accent1 6" xfId="75"/>
    <cellStyle name="40% - Accent1 7" xfId="76"/>
    <cellStyle name="40% - Accent2 2" xfId="77"/>
    <cellStyle name="40% - Accent2 2 2" xfId="78"/>
    <cellStyle name="40% - Accent2 2 3" xfId="79"/>
    <cellStyle name="40% - Accent2 3" xfId="80"/>
    <cellStyle name="40% - Accent2 3 2" xfId="81"/>
    <cellStyle name="40% - Accent2 3 3" xfId="82"/>
    <cellStyle name="40% - Accent2 4" xfId="83"/>
    <cellStyle name="40% - Accent2 5" xfId="84"/>
    <cellStyle name="40% - Accent2 6" xfId="85"/>
    <cellStyle name="40% - Accent2 7" xfId="86"/>
    <cellStyle name="40% - Accent3 2" xfId="87"/>
    <cellStyle name="40% - Accent3 2 2" xfId="88"/>
    <cellStyle name="40% - Accent3 2 3" xfId="89"/>
    <cellStyle name="40% - Accent3 3" xfId="90"/>
    <cellStyle name="40% - Accent3 3 2" xfId="91"/>
    <cellStyle name="40% - Accent3 3 3" xfId="92"/>
    <cellStyle name="40% - Accent3 4" xfId="93"/>
    <cellStyle name="40% - Accent3 5" xfId="94"/>
    <cellStyle name="40% - Accent3 6" xfId="95"/>
    <cellStyle name="40% - Accent3 7" xfId="96"/>
    <cellStyle name="40% - Accent4 2" xfId="97"/>
    <cellStyle name="40% - Accent4 2 2" xfId="98"/>
    <cellStyle name="40% - Accent4 2 3" xfId="99"/>
    <cellStyle name="40% - Accent4 3" xfId="100"/>
    <cellStyle name="40% - Accent4 3 2" xfId="101"/>
    <cellStyle name="40% - Accent4 3 3" xfId="102"/>
    <cellStyle name="40% - Accent4 4" xfId="103"/>
    <cellStyle name="40% - Accent4 5" xfId="104"/>
    <cellStyle name="40% - Accent4 6" xfId="105"/>
    <cellStyle name="40% - Accent4 7" xfId="106"/>
    <cellStyle name="40% - Accent5 2" xfId="107"/>
    <cellStyle name="40% - Accent5 2 2" xfId="108"/>
    <cellStyle name="40% - Accent5 2 3" xfId="109"/>
    <cellStyle name="40% - Accent5 3" xfId="110"/>
    <cellStyle name="40% - Accent5 3 2" xfId="111"/>
    <cellStyle name="40% - Accent5 3 3" xfId="112"/>
    <cellStyle name="40% - Accent5 4" xfId="113"/>
    <cellStyle name="40% - Accent5 5" xfId="114"/>
    <cellStyle name="40% - Accent5 6" xfId="115"/>
    <cellStyle name="40% - Accent5 7" xfId="116"/>
    <cellStyle name="40% - Accent6 2" xfId="117"/>
    <cellStyle name="40% - Accent6 2 2" xfId="118"/>
    <cellStyle name="40% - Accent6 2 3" xfId="119"/>
    <cellStyle name="40% - Accent6 3" xfId="120"/>
    <cellStyle name="40% - Accent6 3 2" xfId="121"/>
    <cellStyle name="40% - Accent6 3 3" xfId="122"/>
    <cellStyle name="40% - Accent6 4" xfId="123"/>
    <cellStyle name="40% - Accent6 5" xfId="124"/>
    <cellStyle name="40% - Accent6 6" xfId="125"/>
    <cellStyle name="40% - Accent6 7" xfId="126"/>
    <cellStyle name="60% - Accent1 2" xfId="127"/>
    <cellStyle name="60% - Accent1 2 2" xfId="128"/>
    <cellStyle name="60% - Accent1 2 3" xfId="129"/>
    <cellStyle name="60% - Accent1 3" xfId="130"/>
    <cellStyle name="60% - Accent1 3 2" xfId="131"/>
    <cellStyle name="60% - Accent1 3 3" xfId="132"/>
    <cellStyle name="60% - Accent1 4" xfId="133"/>
    <cellStyle name="60% - Accent1 5" xfId="134"/>
    <cellStyle name="60% - Accent1 6" xfId="135"/>
    <cellStyle name="60% - Accent1 7" xfId="136"/>
    <cellStyle name="60% - Accent2 2" xfId="137"/>
    <cellStyle name="60% - Accent2 2 2" xfId="138"/>
    <cellStyle name="60% - Accent2 2 3" xfId="139"/>
    <cellStyle name="60% - Accent2 3" xfId="140"/>
    <cellStyle name="60% - Accent2 3 2" xfId="141"/>
    <cellStyle name="60% - Accent2 3 3" xfId="142"/>
    <cellStyle name="60% - Accent2 4" xfId="143"/>
    <cellStyle name="60% - Accent2 5" xfId="144"/>
    <cellStyle name="60% - Accent2 6" xfId="145"/>
    <cellStyle name="60% - Accent2 7" xfId="146"/>
    <cellStyle name="60% - Accent3 2" xfId="147"/>
    <cellStyle name="60% - Accent3 2 2" xfId="148"/>
    <cellStyle name="60% - Accent3 2 3" xfId="149"/>
    <cellStyle name="60% - Accent3 3" xfId="150"/>
    <cellStyle name="60% - Accent3 3 2" xfId="151"/>
    <cellStyle name="60% - Accent3 3 3" xfId="152"/>
    <cellStyle name="60% - Accent3 4" xfId="153"/>
    <cellStyle name="60% - Accent3 5" xfId="154"/>
    <cellStyle name="60% - Accent3 6" xfId="155"/>
    <cellStyle name="60% - Accent3 7" xfId="156"/>
    <cellStyle name="60% - Accent4 2" xfId="157"/>
    <cellStyle name="60% - Accent4 2 2" xfId="158"/>
    <cellStyle name="60% - Accent4 2 3" xfId="159"/>
    <cellStyle name="60% - Accent4 3" xfId="160"/>
    <cellStyle name="60% - Accent4 3 2" xfId="161"/>
    <cellStyle name="60% - Accent4 3 3" xfId="162"/>
    <cellStyle name="60% - Accent4 4" xfId="163"/>
    <cellStyle name="60% - Accent4 5" xfId="164"/>
    <cellStyle name="60% - Accent4 6" xfId="165"/>
    <cellStyle name="60% - Accent4 7" xfId="166"/>
    <cellStyle name="60% - Accent5 2" xfId="167"/>
    <cellStyle name="60% - Accent5 2 2" xfId="168"/>
    <cellStyle name="60% - Accent5 2 3" xfId="169"/>
    <cellStyle name="60% - Accent5 3" xfId="170"/>
    <cellStyle name="60% - Accent5 3 2" xfId="171"/>
    <cellStyle name="60% - Accent5 3 3" xfId="172"/>
    <cellStyle name="60% - Accent5 4" xfId="173"/>
    <cellStyle name="60% - Accent5 5" xfId="174"/>
    <cellStyle name="60% - Accent5 6" xfId="175"/>
    <cellStyle name="60% - Accent5 7" xfId="176"/>
    <cellStyle name="60% - Accent6 2" xfId="177"/>
    <cellStyle name="60% - Accent6 2 2" xfId="178"/>
    <cellStyle name="60% - Accent6 2 3" xfId="179"/>
    <cellStyle name="60% - Accent6 3" xfId="180"/>
    <cellStyle name="60% - Accent6 3 2" xfId="181"/>
    <cellStyle name="60% - Accent6 3 3" xfId="182"/>
    <cellStyle name="60% - Accent6 4" xfId="183"/>
    <cellStyle name="60% - Accent6 5" xfId="184"/>
    <cellStyle name="60% - Accent6 6" xfId="185"/>
    <cellStyle name="60% - Accent6 7" xfId="186"/>
    <cellStyle name="Accent1 - 20%" xfId="187"/>
    <cellStyle name="Accent1 - 40%" xfId="188"/>
    <cellStyle name="Accent1 - 60%" xfId="189"/>
    <cellStyle name="Accent1 2" xfId="190"/>
    <cellStyle name="Accent1 2 2" xfId="191"/>
    <cellStyle name="Accent1 2 3" xfId="192"/>
    <cellStyle name="Accent1 3" xfId="193"/>
    <cellStyle name="Accent1 3 2" xfId="194"/>
    <cellStyle name="Accent1 3 3" xfId="195"/>
    <cellStyle name="Accent1 4" xfId="196"/>
    <cellStyle name="Accent1 5" xfId="197"/>
    <cellStyle name="Accent1 6" xfId="198"/>
    <cellStyle name="Accent1 7" xfId="199"/>
    <cellStyle name="Accent2 - 20%" xfId="200"/>
    <cellStyle name="Accent2 - 40%" xfId="201"/>
    <cellStyle name="Accent2 - 60%" xfId="202"/>
    <cellStyle name="Accent2 2" xfId="203"/>
    <cellStyle name="Accent2 2 2" xfId="204"/>
    <cellStyle name="Accent2 2 3" xfId="205"/>
    <cellStyle name="Accent2 3" xfId="206"/>
    <cellStyle name="Accent2 3 2" xfId="207"/>
    <cellStyle name="Accent2 3 3" xfId="208"/>
    <cellStyle name="Accent2 4" xfId="209"/>
    <cellStyle name="Accent2 5" xfId="210"/>
    <cellStyle name="Accent2 6" xfId="211"/>
    <cellStyle name="Accent2 7" xfId="212"/>
    <cellStyle name="Accent3 - 20%" xfId="213"/>
    <cellStyle name="Accent3 - 40%" xfId="214"/>
    <cellStyle name="Accent3 - 60%" xfId="215"/>
    <cellStyle name="Accent3 2" xfId="216"/>
    <cellStyle name="Accent3 2 2" xfId="217"/>
    <cellStyle name="Accent3 2 3" xfId="218"/>
    <cellStyle name="Accent3 3" xfId="219"/>
    <cellStyle name="Accent3 3 2" xfId="220"/>
    <cellStyle name="Accent3 3 3" xfId="221"/>
    <cellStyle name="Accent3 4" xfId="222"/>
    <cellStyle name="Accent3 5" xfId="223"/>
    <cellStyle name="Accent3 6" xfId="224"/>
    <cellStyle name="Accent3 7" xfId="225"/>
    <cellStyle name="Accent4 - 20%" xfId="226"/>
    <cellStyle name="Accent4 - 40%" xfId="227"/>
    <cellStyle name="Accent4 - 60%" xfId="228"/>
    <cellStyle name="Accent4 2" xfId="229"/>
    <cellStyle name="Accent4 2 2" xfId="230"/>
    <cellStyle name="Accent4 2 3" xfId="231"/>
    <cellStyle name="Accent4 3" xfId="232"/>
    <cellStyle name="Accent4 3 2" xfId="233"/>
    <cellStyle name="Accent4 3 3" xfId="234"/>
    <cellStyle name="Accent4 4" xfId="235"/>
    <cellStyle name="Accent4 5" xfId="236"/>
    <cellStyle name="Accent4 6" xfId="237"/>
    <cellStyle name="Accent4 7" xfId="238"/>
    <cellStyle name="Accent5 - 20%" xfId="239"/>
    <cellStyle name="Accent5 - 40%" xfId="240"/>
    <cellStyle name="Accent5 - 60%" xfId="241"/>
    <cellStyle name="Accent5 2" xfId="242"/>
    <cellStyle name="Accent5 2 2" xfId="243"/>
    <cellStyle name="Accent5 2 3" xfId="244"/>
    <cellStyle name="Accent5 3" xfId="245"/>
    <cellStyle name="Accent5 3 2" xfId="246"/>
    <cellStyle name="Accent5 3 3" xfId="247"/>
    <cellStyle name="Accent5 4" xfId="248"/>
    <cellStyle name="Accent5 5" xfId="249"/>
    <cellStyle name="Accent5 6" xfId="250"/>
    <cellStyle name="Accent5 7" xfId="251"/>
    <cellStyle name="Accent6 - 20%" xfId="252"/>
    <cellStyle name="Accent6 - 40%" xfId="253"/>
    <cellStyle name="Accent6 - 60%" xfId="254"/>
    <cellStyle name="Accent6 2" xfId="255"/>
    <cellStyle name="Accent6 2 2" xfId="256"/>
    <cellStyle name="Accent6 2 3" xfId="257"/>
    <cellStyle name="Accent6 3" xfId="258"/>
    <cellStyle name="Accent6 3 2" xfId="259"/>
    <cellStyle name="Accent6 3 3" xfId="260"/>
    <cellStyle name="Accent6 4" xfId="261"/>
    <cellStyle name="Accent6 5" xfId="262"/>
    <cellStyle name="Accent6 6" xfId="263"/>
    <cellStyle name="Accent6 7" xfId="264"/>
    <cellStyle name="Arial1 - Style1" xfId="265"/>
    <cellStyle name="Arial1 - Style2" xfId="266"/>
    <cellStyle name="Arial10" xfId="267"/>
    <cellStyle name="Bad 2" xfId="268"/>
    <cellStyle name="Bad 2 2" xfId="269"/>
    <cellStyle name="Bad 2 3" xfId="270"/>
    <cellStyle name="Bad 3" xfId="271"/>
    <cellStyle name="Bad 3 2" xfId="272"/>
    <cellStyle name="Bad 3 3" xfId="273"/>
    <cellStyle name="Bad 4" xfId="274"/>
    <cellStyle name="Bad 5" xfId="275"/>
    <cellStyle name="Bad 6" xfId="276"/>
    <cellStyle name="Bad 7" xfId="277"/>
    <cellStyle name="Calc Currency (0)" xfId="278"/>
    <cellStyle name="Calc Currency (0) 2" xfId="279"/>
    <cellStyle name="Calc Currency (2)" xfId="280"/>
    <cellStyle name="Calc Percent (0)" xfId="281"/>
    <cellStyle name="Calc Percent (1)" xfId="282"/>
    <cellStyle name="Calc Percent (2)" xfId="283"/>
    <cellStyle name="Calc Units (0)" xfId="284"/>
    <cellStyle name="Calc Units (1)" xfId="285"/>
    <cellStyle name="Calc Units (2)" xfId="286"/>
    <cellStyle name="Calculation 2" xfId="287"/>
    <cellStyle name="Calculation 2 2" xfId="288"/>
    <cellStyle name="Calculation 2 3" xfId="289"/>
    <cellStyle name="Calculation 3" xfId="290"/>
    <cellStyle name="Calculation 3 2" xfId="291"/>
    <cellStyle name="Calculation 3 3" xfId="292"/>
    <cellStyle name="Calculation 4" xfId="293"/>
    <cellStyle name="Calculation 5" xfId="294"/>
    <cellStyle name="Calculation 6" xfId="295"/>
    <cellStyle name="Calculation 7" xfId="296"/>
    <cellStyle name="Check Cell 2" xfId="297"/>
    <cellStyle name="Check Cell 2 2" xfId="298"/>
    <cellStyle name="Check Cell 2 3" xfId="299"/>
    <cellStyle name="Check Cell 3" xfId="300"/>
    <cellStyle name="Check Cell 3 2" xfId="301"/>
    <cellStyle name="Check Cell 3 3" xfId="302"/>
    <cellStyle name="Check Cell 4" xfId="303"/>
    <cellStyle name="Check Cell 5" xfId="304"/>
    <cellStyle name="Check Cell 6" xfId="305"/>
    <cellStyle name="Check Cell 7" xfId="306"/>
    <cellStyle name="Comma" xfId="307" builtinId="3"/>
    <cellStyle name="Comma  - Style1" xfId="308"/>
    <cellStyle name="Comma  - Style2" xfId="309"/>
    <cellStyle name="Comma  - Style3" xfId="310"/>
    <cellStyle name="Comma  - Style4" xfId="311"/>
    <cellStyle name="Comma  - Style5" xfId="312"/>
    <cellStyle name="Comma  - Style6" xfId="313"/>
    <cellStyle name="Comma  - Style7" xfId="314"/>
    <cellStyle name="Comma  - Style8" xfId="315"/>
    <cellStyle name="Comma [0] 2" xfId="316"/>
    <cellStyle name="Comma [00]" xfId="317"/>
    <cellStyle name="Comma 10" xfId="318"/>
    <cellStyle name="Comma 10 2" xfId="319"/>
    <cellStyle name="Comma 10 2 2" xfId="320"/>
    <cellStyle name="Comma 10 2 2 2" xfId="321"/>
    <cellStyle name="Comma 10 2 3" xfId="322"/>
    <cellStyle name="Comma 10 2 3 2" xfId="323"/>
    <cellStyle name="Comma 10 2 4" xfId="324"/>
    <cellStyle name="Comma 10 2 4 2" xfId="325"/>
    <cellStyle name="Comma 10 2 5" xfId="326"/>
    <cellStyle name="Comma 10 3" xfId="327"/>
    <cellStyle name="Comma 10 3 2" xfId="328"/>
    <cellStyle name="Comma 10 4" xfId="329"/>
    <cellStyle name="Comma 10 4 2" xfId="330"/>
    <cellStyle name="Comma 10 5" xfId="331"/>
    <cellStyle name="Comma 10 6" xfId="332"/>
    <cellStyle name="Comma 100" xfId="333"/>
    <cellStyle name="Comma 100 2" xfId="334"/>
    <cellStyle name="Comma 101" xfId="335"/>
    <cellStyle name="Comma 101 2" xfId="336"/>
    <cellStyle name="Comma 102" xfId="337"/>
    <cellStyle name="Comma 102 2" xfId="338"/>
    <cellStyle name="Comma 103" xfId="339"/>
    <cellStyle name="Comma 103 2" xfId="340"/>
    <cellStyle name="Comma 104" xfId="341"/>
    <cellStyle name="Comma 104 2" xfId="342"/>
    <cellStyle name="Comma 105" xfId="343"/>
    <cellStyle name="Comma 105 2" xfId="344"/>
    <cellStyle name="Comma 106" xfId="345"/>
    <cellStyle name="Comma 106 2" xfId="346"/>
    <cellStyle name="Comma 107" xfId="347"/>
    <cellStyle name="Comma 107 2" xfId="348"/>
    <cellStyle name="Comma 108" xfId="349"/>
    <cellStyle name="Comma 108 2" xfId="350"/>
    <cellStyle name="Comma 109" xfId="351"/>
    <cellStyle name="Comma 109 2" xfId="352"/>
    <cellStyle name="Comma 11" xfId="353"/>
    <cellStyle name="Comma 11 2" xfId="354"/>
    <cellStyle name="Comma 11 2 2" xfId="355"/>
    <cellStyle name="Comma 11 2 2 2" xfId="356"/>
    <cellStyle name="Comma 11 2 3" xfId="357"/>
    <cellStyle name="Comma 11 2 3 2" xfId="358"/>
    <cellStyle name="Comma 11 2 4" xfId="359"/>
    <cellStyle name="Comma 11 3" xfId="360"/>
    <cellStyle name="Comma 11 3 2" xfId="361"/>
    <cellStyle name="Comma 11 4" xfId="362"/>
    <cellStyle name="Comma 110" xfId="363"/>
    <cellStyle name="Comma 110 2" xfId="364"/>
    <cellStyle name="Comma 111" xfId="365"/>
    <cellStyle name="Comma 111 2" xfId="366"/>
    <cellStyle name="Comma 112" xfId="367"/>
    <cellStyle name="Comma 112 2" xfId="368"/>
    <cellStyle name="Comma 113" xfId="369"/>
    <cellStyle name="Comma 113 2" xfId="370"/>
    <cellStyle name="Comma 114" xfId="371"/>
    <cellStyle name="Comma 114 2" xfId="372"/>
    <cellStyle name="Comma 115" xfId="373"/>
    <cellStyle name="Comma 115 2" xfId="374"/>
    <cellStyle name="Comma 116" xfId="375"/>
    <cellStyle name="Comma 116 2" xfId="376"/>
    <cellStyle name="Comma 117" xfId="377"/>
    <cellStyle name="Comma 117 2" xfId="378"/>
    <cellStyle name="Comma 118" xfId="379"/>
    <cellStyle name="Comma 118 2" xfId="380"/>
    <cellStyle name="Comma 119" xfId="381"/>
    <cellStyle name="Comma 119 2" xfId="382"/>
    <cellStyle name="Comma 12" xfId="383"/>
    <cellStyle name="Comma 12 2" xfId="384"/>
    <cellStyle name="Comma 12 2 2" xfId="385"/>
    <cellStyle name="Comma 12 3" xfId="386"/>
    <cellStyle name="Comma 12 3 2" xfId="387"/>
    <cellStyle name="Comma 12 4" xfId="388"/>
    <cellStyle name="Comma 120" xfId="389"/>
    <cellStyle name="Comma 120 2" xfId="390"/>
    <cellStyle name="Comma 121" xfId="391"/>
    <cellStyle name="Comma 121 2" xfId="392"/>
    <cellStyle name="Comma 122" xfId="393"/>
    <cellStyle name="Comma 122 2" xfId="394"/>
    <cellStyle name="Comma 123" xfId="395"/>
    <cellStyle name="Comma 123 2" xfId="396"/>
    <cellStyle name="Comma 124" xfId="397"/>
    <cellStyle name="Comma 124 2" xfId="398"/>
    <cellStyle name="Comma 125" xfId="399"/>
    <cellStyle name="Comma 125 2" xfId="400"/>
    <cellStyle name="Comma 126" xfId="401"/>
    <cellStyle name="Comma 126 2" xfId="402"/>
    <cellStyle name="Comma 127" xfId="403"/>
    <cellStyle name="Comma 127 2" xfId="404"/>
    <cellStyle name="Comma 128" xfId="405"/>
    <cellStyle name="Comma 128 2" xfId="406"/>
    <cellStyle name="Comma 129" xfId="407"/>
    <cellStyle name="Comma 129 2" xfId="408"/>
    <cellStyle name="Comma 13" xfId="409"/>
    <cellStyle name="Comma 13 2" xfId="410"/>
    <cellStyle name="Comma 130" xfId="411"/>
    <cellStyle name="Comma 130 2" xfId="412"/>
    <cellStyle name="Comma 131" xfId="413"/>
    <cellStyle name="Comma 131 2" xfId="414"/>
    <cellStyle name="Comma 132" xfId="415"/>
    <cellStyle name="Comma 132 2" xfId="416"/>
    <cellStyle name="Comma 133" xfId="417"/>
    <cellStyle name="Comma 133 2" xfId="418"/>
    <cellStyle name="Comma 134" xfId="419"/>
    <cellStyle name="Comma 134 2" xfId="420"/>
    <cellStyle name="Comma 135" xfId="421"/>
    <cellStyle name="Comma 135 2" xfId="422"/>
    <cellStyle name="Comma 136" xfId="423"/>
    <cellStyle name="Comma 136 2" xfId="424"/>
    <cellStyle name="Comma 137" xfId="425"/>
    <cellStyle name="Comma 137 2" xfId="426"/>
    <cellStyle name="Comma 138" xfId="427"/>
    <cellStyle name="Comma 138 2" xfId="428"/>
    <cellStyle name="Comma 139" xfId="429"/>
    <cellStyle name="Comma 139 2" xfId="430"/>
    <cellStyle name="Comma 14" xfId="431"/>
    <cellStyle name="Comma 14 2" xfId="432"/>
    <cellStyle name="Comma 140" xfId="433"/>
    <cellStyle name="Comma 140 2" xfId="434"/>
    <cellStyle name="Comma 141" xfId="435"/>
    <cellStyle name="Comma 141 2" xfId="436"/>
    <cellStyle name="Comma 142" xfId="437"/>
    <cellStyle name="Comma 142 2" xfId="438"/>
    <cellStyle name="Comma 143" xfId="439"/>
    <cellStyle name="Comma 143 2" xfId="440"/>
    <cellStyle name="Comma 144" xfId="441"/>
    <cellStyle name="Comma 144 2" xfId="442"/>
    <cellStyle name="Comma 145" xfId="443"/>
    <cellStyle name="Comma 145 2" xfId="444"/>
    <cellStyle name="Comma 146" xfId="445"/>
    <cellStyle name="Comma 146 2" xfId="446"/>
    <cellStyle name="Comma 147" xfId="447"/>
    <cellStyle name="Comma 147 2" xfId="448"/>
    <cellStyle name="Comma 148" xfId="449"/>
    <cellStyle name="Comma 148 2" xfId="450"/>
    <cellStyle name="Comma 149" xfId="451"/>
    <cellStyle name="Comma 149 2" xfId="452"/>
    <cellStyle name="Comma 15" xfId="453"/>
    <cellStyle name="Comma 15 2" xfId="454"/>
    <cellStyle name="Comma 150" xfId="455"/>
    <cellStyle name="Comma 150 2" xfId="456"/>
    <cellStyle name="Comma 151" xfId="457"/>
    <cellStyle name="Comma 151 2" xfId="458"/>
    <cellStyle name="Comma 152" xfId="459"/>
    <cellStyle name="Comma 152 2" xfId="460"/>
    <cellStyle name="Comma 153" xfId="461"/>
    <cellStyle name="Comma 153 2" xfId="462"/>
    <cellStyle name="Comma 154" xfId="463"/>
    <cellStyle name="Comma 154 2" xfId="464"/>
    <cellStyle name="Comma 155" xfId="465"/>
    <cellStyle name="Comma 155 2" xfId="466"/>
    <cellStyle name="Comma 156" xfId="467"/>
    <cellStyle name="Comma 156 2" xfId="468"/>
    <cellStyle name="Comma 157" xfId="469"/>
    <cellStyle name="Comma 157 2" xfId="470"/>
    <cellStyle name="Comma 158" xfId="471"/>
    <cellStyle name="Comma 158 2" xfId="472"/>
    <cellStyle name="Comma 159" xfId="473"/>
    <cellStyle name="Comma 159 2" xfId="474"/>
    <cellStyle name="Comma 16" xfId="475"/>
    <cellStyle name="Comma 16 2" xfId="476"/>
    <cellStyle name="Comma 160" xfId="477"/>
    <cellStyle name="Comma 160 2" xfId="478"/>
    <cellStyle name="Comma 161" xfId="479"/>
    <cellStyle name="Comma 161 2" xfId="480"/>
    <cellStyle name="Comma 162" xfId="481"/>
    <cellStyle name="Comma 162 2" xfId="482"/>
    <cellStyle name="Comma 163" xfId="483"/>
    <cellStyle name="Comma 163 2" xfId="484"/>
    <cellStyle name="Comma 164" xfId="485"/>
    <cellStyle name="Comma 164 2" xfId="486"/>
    <cellStyle name="Comma 165" xfId="487"/>
    <cellStyle name="Comma 165 2" xfId="488"/>
    <cellStyle name="Comma 166" xfId="489"/>
    <cellStyle name="Comma 166 2" xfId="490"/>
    <cellStyle name="Comma 167" xfId="491"/>
    <cellStyle name="Comma 167 2" xfId="492"/>
    <cellStyle name="Comma 168" xfId="493"/>
    <cellStyle name="Comma 168 2" xfId="494"/>
    <cellStyle name="Comma 169" xfId="495"/>
    <cellStyle name="Comma 169 2" xfId="496"/>
    <cellStyle name="Comma 17" xfId="497"/>
    <cellStyle name="Comma 17 2" xfId="498"/>
    <cellStyle name="Comma 17 2 2" xfId="499"/>
    <cellStyle name="Comma 17 3" xfId="500"/>
    <cellStyle name="Comma 170" xfId="501"/>
    <cellStyle name="Comma 170 2" xfId="502"/>
    <cellStyle name="Comma 171" xfId="503"/>
    <cellStyle name="Comma 171 2" xfId="504"/>
    <cellStyle name="Comma 172" xfId="505"/>
    <cellStyle name="Comma 172 2" xfId="506"/>
    <cellStyle name="Comma 173" xfId="507"/>
    <cellStyle name="Comma 173 2" xfId="508"/>
    <cellStyle name="Comma 174" xfId="509"/>
    <cellStyle name="Comma 174 2" xfId="510"/>
    <cellStyle name="Comma 175" xfId="511"/>
    <cellStyle name="Comma 175 2" xfId="512"/>
    <cellStyle name="Comma 176" xfId="513"/>
    <cellStyle name="Comma 176 2" xfId="514"/>
    <cellStyle name="Comma 177" xfId="515"/>
    <cellStyle name="Comma 177 2" xfId="516"/>
    <cellStyle name="Comma 178" xfId="517"/>
    <cellStyle name="Comma 178 2" xfId="518"/>
    <cellStyle name="Comma 179" xfId="519"/>
    <cellStyle name="Comma 179 2" xfId="520"/>
    <cellStyle name="Comma 18" xfId="521"/>
    <cellStyle name="Comma 18 2" xfId="522"/>
    <cellStyle name="Comma 180" xfId="523"/>
    <cellStyle name="Comma 180 2" xfId="524"/>
    <cellStyle name="Comma 181" xfId="525"/>
    <cellStyle name="Comma 181 2" xfId="526"/>
    <cellStyle name="Comma 182" xfId="527"/>
    <cellStyle name="Comma 182 2" xfId="528"/>
    <cellStyle name="Comma 183" xfId="529"/>
    <cellStyle name="Comma 183 2" xfId="530"/>
    <cellStyle name="Comma 184" xfId="531"/>
    <cellStyle name="Comma 184 2" xfId="532"/>
    <cellStyle name="Comma 185" xfId="533"/>
    <cellStyle name="Comma 185 2" xfId="534"/>
    <cellStyle name="Comma 186" xfId="535"/>
    <cellStyle name="Comma 186 2" xfId="536"/>
    <cellStyle name="Comma 187" xfId="537"/>
    <cellStyle name="Comma 187 2" xfId="538"/>
    <cellStyle name="Comma 188" xfId="539"/>
    <cellStyle name="Comma 188 2" xfId="540"/>
    <cellStyle name="Comma 189" xfId="541"/>
    <cellStyle name="Comma 189 2" xfId="542"/>
    <cellStyle name="Comma 19" xfId="543"/>
    <cellStyle name="Comma 19 2" xfId="544"/>
    <cellStyle name="Comma 19 3" xfId="545"/>
    <cellStyle name="Comma 19 4" xfId="546"/>
    <cellStyle name="Comma 190" xfId="547"/>
    <cellStyle name="Comma 190 2" xfId="548"/>
    <cellStyle name="Comma 191" xfId="549"/>
    <cellStyle name="Comma 191 2" xfId="550"/>
    <cellStyle name="Comma 192" xfId="551"/>
    <cellStyle name="Comma 192 2" xfId="552"/>
    <cellStyle name="Comma 193" xfId="553"/>
    <cellStyle name="Comma 193 2" xfId="554"/>
    <cellStyle name="Comma 194" xfId="555"/>
    <cellStyle name="Comma 194 2" xfId="556"/>
    <cellStyle name="Comma 195" xfId="557"/>
    <cellStyle name="Comma 195 2" xfId="558"/>
    <cellStyle name="Comma 196" xfId="559"/>
    <cellStyle name="Comma 196 2" xfId="560"/>
    <cellStyle name="Comma 197" xfId="561"/>
    <cellStyle name="Comma 197 2" xfId="562"/>
    <cellStyle name="Comma 198" xfId="563"/>
    <cellStyle name="Comma 198 2" xfId="564"/>
    <cellStyle name="Comma 199" xfId="565"/>
    <cellStyle name="Comma 199 2" xfId="566"/>
    <cellStyle name="Comma 2" xfId="567"/>
    <cellStyle name="Comma 2 10" xfId="568"/>
    <cellStyle name="Comma 2 10 2" xfId="569"/>
    <cellStyle name="Comma 2 11" xfId="570"/>
    <cellStyle name="Comma 2 11 2" xfId="571"/>
    <cellStyle name="Comma 2 12" xfId="572"/>
    <cellStyle name="Comma 2 2" xfId="573"/>
    <cellStyle name="Comma 2 2 10" xfId="574"/>
    <cellStyle name="Comma 2 2 10 2" xfId="575"/>
    <cellStyle name="Comma 2 2 11" xfId="576"/>
    <cellStyle name="Comma 2 2 11 2" xfId="577"/>
    <cellStyle name="Comma 2 2 12" xfId="578"/>
    <cellStyle name="Comma 2 2 13" xfId="579"/>
    <cellStyle name="Comma 2 2 2" xfId="580"/>
    <cellStyle name="Comma 2 2 2 2" xfId="581"/>
    <cellStyle name="Comma 2 2 2 2 2" xfId="582"/>
    <cellStyle name="Comma 2 2 2 2 2 2" xfId="583"/>
    <cellStyle name="Comma 2 2 2 2 3" xfId="584"/>
    <cellStyle name="Comma 2 2 2 2 3 2" xfId="585"/>
    <cellStyle name="Comma 2 2 2 2 4" xfId="586"/>
    <cellStyle name="Comma 2 2 2 2 4 2" xfId="587"/>
    <cellStyle name="Comma 2 2 2 2 5" xfId="588"/>
    <cellStyle name="Comma 2 2 2 2 5 2" xfId="589"/>
    <cellStyle name="Comma 2 2 2 2 6" xfId="590"/>
    <cellStyle name="Comma 2 2 2 2 6 2" xfId="591"/>
    <cellStyle name="Comma 2 2 2 2 7" xfId="592"/>
    <cellStyle name="Comma 2 2 2 2 7 2" xfId="593"/>
    <cellStyle name="Comma 2 2 2 2 8" xfId="594"/>
    <cellStyle name="Comma 2 2 2 3" xfId="595"/>
    <cellStyle name="Comma 2 2 2 3 2" xfId="596"/>
    <cellStyle name="Comma 2 2 2 3 2 2" xfId="597"/>
    <cellStyle name="Comma 2 2 2 3 3" xfId="598"/>
    <cellStyle name="Comma 2 2 2 3 3 2" xfId="599"/>
    <cellStyle name="Comma 2 2 2 3 4" xfId="600"/>
    <cellStyle name="Comma 2 2 2 3 4 2" xfId="601"/>
    <cellStyle name="Comma 2 2 2 4" xfId="602"/>
    <cellStyle name="Comma 2 2 2 4 2" xfId="603"/>
    <cellStyle name="Comma 2 2 2 4 2 2" xfId="604"/>
    <cellStyle name="Comma 2 2 2 4 3" xfId="605"/>
    <cellStyle name="Comma 2 2 2 5" xfId="606"/>
    <cellStyle name="Comma 2 2 2 5 2" xfId="607"/>
    <cellStyle name="Comma 2 2 2 6" xfId="608"/>
    <cellStyle name="Comma 2 2 2 6 2" xfId="609"/>
    <cellStyle name="Comma 2 2 2 7" xfId="610"/>
    <cellStyle name="Comma 2 2 2 7 2" xfId="611"/>
    <cellStyle name="Comma 2 2 2 8" xfId="612"/>
    <cellStyle name="Comma 2 2 2 9" xfId="613"/>
    <cellStyle name="Comma 2 2 2 9 2" xfId="614"/>
    <cellStyle name="Comma 2 2 3" xfId="615"/>
    <cellStyle name="Comma 2 2 3 2" xfId="616"/>
    <cellStyle name="Comma 2 2 3 2 2" xfId="617"/>
    <cellStyle name="Comma 2 2 3 3" xfId="618"/>
    <cellStyle name="Comma 2 2 3 3 2" xfId="619"/>
    <cellStyle name="Comma 2 2 3 4" xfId="620"/>
    <cellStyle name="Comma 2 2 3 4 2" xfId="621"/>
    <cellStyle name="Comma 2 2 3 5" xfId="622"/>
    <cellStyle name="Comma 2 2 3 5 2" xfId="623"/>
    <cellStyle name="Comma 2 2 3 6" xfId="624"/>
    <cellStyle name="Comma 2 2 3 6 2" xfId="625"/>
    <cellStyle name="Comma 2 2 3 7" xfId="626"/>
    <cellStyle name="Comma 2 2 3 8" xfId="627"/>
    <cellStyle name="Comma 2 2 3 8 2" xfId="628"/>
    <cellStyle name="Comma 2 2 3 9" xfId="629"/>
    <cellStyle name="Comma 2 2 4" xfId="630"/>
    <cellStyle name="Comma 2 2 4 2" xfId="631"/>
    <cellStyle name="Comma 2 2 4 2 2" xfId="632"/>
    <cellStyle name="Comma 2 2 4 2 3" xfId="633"/>
    <cellStyle name="Comma 2 2 4 3" xfId="634"/>
    <cellStyle name="Comma 2 2 4 3 2" xfId="635"/>
    <cellStyle name="Comma 2 2 4 4" xfId="636"/>
    <cellStyle name="Comma 2 2 4 4 2" xfId="637"/>
    <cellStyle name="Comma 2 2 4 5" xfId="638"/>
    <cellStyle name="Comma 2 2 4 5 2" xfId="639"/>
    <cellStyle name="Comma 2 2 4 6" xfId="640"/>
    <cellStyle name="Comma 2 2 4 6 2" xfId="641"/>
    <cellStyle name="Comma 2 2 4 7" xfId="642"/>
    <cellStyle name="Comma 2 2 4 8" xfId="643"/>
    <cellStyle name="Comma 2 2 4 8 2" xfId="644"/>
    <cellStyle name="Comma 2 2 4 9" xfId="645"/>
    <cellStyle name="Comma 2 2 5" xfId="646"/>
    <cellStyle name="Comma 2 2 5 2" xfId="647"/>
    <cellStyle name="Comma 2 2 5 2 2" xfId="648"/>
    <cellStyle name="Comma 2 2 5 3" xfId="649"/>
    <cellStyle name="Comma 2 2 5 3 2" xfId="650"/>
    <cellStyle name="Comma 2 2 5 4" xfId="651"/>
    <cellStyle name="Comma 2 2 5 4 2" xfId="652"/>
    <cellStyle name="Comma 2 2 5 5" xfId="653"/>
    <cellStyle name="Comma 2 2 5 6" xfId="654"/>
    <cellStyle name="Comma 2 2 5 6 2" xfId="655"/>
    <cellStyle name="Comma 2 2 5 7" xfId="656"/>
    <cellStyle name="Comma 2 2 6" xfId="657"/>
    <cellStyle name="Comma 2 2 6 2" xfId="658"/>
    <cellStyle name="Comma 2 2 7" xfId="659"/>
    <cellStyle name="Comma 2 2 7 2" xfId="660"/>
    <cellStyle name="Comma 2 2 8" xfId="661"/>
    <cellStyle name="Comma 2 2 8 2" xfId="662"/>
    <cellStyle name="Comma 2 2 9" xfId="663"/>
    <cellStyle name="Comma 2 2 9 2" xfId="664"/>
    <cellStyle name="Comma 2 3" xfId="665"/>
    <cellStyle name="Comma 2 3 2" xfId="666"/>
    <cellStyle name="Comma 2 3 2 2" xfId="667"/>
    <cellStyle name="Comma 2 3 2 2 2" xfId="668"/>
    <cellStyle name="Comma 2 3 2 2 2 2" xfId="669"/>
    <cellStyle name="Comma 2 3 2 2 3" xfId="670"/>
    <cellStyle name="Comma 2 3 2 2 3 2" xfId="671"/>
    <cellStyle name="Comma 2 3 2 2 4" xfId="672"/>
    <cellStyle name="Comma 2 3 2 3" xfId="673"/>
    <cellStyle name="Comma 2 3 2 3 2" xfId="674"/>
    <cellStyle name="Comma 2 3 2 4" xfId="675"/>
    <cellStyle name="Comma 2 3 2 4 2" xfId="676"/>
    <cellStyle name="Comma 2 3 2 5" xfId="677"/>
    <cellStyle name="Comma 2 3 2 5 2" xfId="678"/>
    <cellStyle name="Comma 2 3 2 6" xfId="679"/>
    <cellStyle name="Comma 2 3 2 6 2" xfId="680"/>
    <cellStyle name="Comma 2 3 2 7" xfId="681"/>
    <cellStyle name="Comma 2 3 2 8" xfId="682"/>
    <cellStyle name="Comma 2 3 3" xfId="683"/>
    <cellStyle name="Comma 2 3 3 2" xfId="684"/>
    <cellStyle name="Comma 2 3 3 2 2" xfId="685"/>
    <cellStyle name="Comma 2 3 3 3" xfId="686"/>
    <cellStyle name="Comma 2 3 3 4" xfId="687"/>
    <cellStyle name="Comma 2 3 4" xfId="688"/>
    <cellStyle name="Comma 2 3 4 2" xfId="689"/>
    <cellStyle name="Comma 2 3 5" xfId="690"/>
    <cellStyle name="Comma 2 3 5 2" xfId="691"/>
    <cellStyle name="Comma 2 3 6" xfId="692"/>
    <cellStyle name="Comma 2 3 7" xfId="693"/>
    <cellStyle name="Comma 2 3 7 2" xfId="694"/>
    <cellStyle name="Comma 2 33" xfId="695"/>
    <cellStyle name="Comma 2 33 2" xfId="696"/>
    <cellStyle name="Comma 2 4" xfId="697"/>
    <cellStyle name="Comma 2 4 2" xfId="698"/>
    <cellStyle name="Comma 2 4 2 2" xfId="699"/>
    <cellStyle name="Comma 2 4 2 2 2" xfId="700"/>
    <cellStyle name="Comma 2 4 2 2 2 2" xfId="701"/>
    <cellStyle name="Comma 2 4 2 2 3" xfId="702"/>
    <cellStyle name="Comma 2 4 2 3" xfId="703"/>
    <cellStyle name="Comma 2 4 2 3 2" xfId="704"/>
    <cellStyle name="Comma 2 4 2 4" xfId="705"/>
    <cellStyle name="Comma 2 4 2 4 2" xfId="706"/>
    <cellStyle name="Comma 2 4 2 5" xfId="707"/>
    <cellStyle name="Comma 2 4 2 5 2" xfId="708"/>
    <cellStyle name="Comma 2 4 2 6" xfId="709"/>
    <cellStyle name="Comma 2 4 2 6 2" xfId="710"/>
    <cellStyle name="Comma 2 4 2 7" xfId="711"/>
    <cellStyle name="Comma 2 4 2 8" xfId="712"/>
    <cellStyle name="Comma 2 4 2 8 2" xfId="713"/>
    <cellStyle name="Comma 2 4 3" xfId="714"/>
    <cellStyle name="Comma 2 4 3 2" xfId="715"/>
    <cellStyle name="Comma 2 4 3 2 2" xfId="716"/>
    <cellStyle name="Comma 2 4 3 3" xfId="717"/>
    <cellStyle name="Comma 2 4 3 3 2" xfId="718"/>
    <cellStyle name="Comma 2 4 3 4" xfId="719"/>
    <cellStyle name="Comma 2 4 3 4 2" xfId="720"/>
    <cellStyle name="Comma 2 4 3 5" xfId="721"/>
    <cellStyle name="Comma 2 4 3 6" xfId="722"/>
    <cellStyle name="Comma 2 4 3 6 2" xfId="723"/>
    <cellStyle name="Comma 2 4 3 7" xfId="724"/>
    <cellStyle name="Comma 2 4 4" xfId="725"/>
    <cellStyle name="Comma 2 4 4 2" xfId="726"/>
    <cellStyle name="Comma 2 4 5" xfId="727"/>
    <cellStyle name="Comma 2 4 5 2" xfId="728"/>
    <cellStyle name="Comma 2 4 6" xfId="729"/>
    <cellStyle name="Comma 2 4 6 2" xfId="730"/>
    <cellStyle name="Comma 2 4 7" xfId="731"/>
    <cellStyle name="Comma 2 4 7 2" xfId="732"/>
    <cellStyle name="Comma 2 4 8" xfId="733"/>
    <cellStyle name="Comma 2 5" xfId="734"/>
    <cellStyle name="Comma 2 5 2" xfId="735"/>
    <cellStyle name="Comma 2 5 2 2" xfId="736"/>
    <cellStyle name="Comma 2 5 2 2 2" xfId="737"/>
    <cellStyle name="Comma 2 5 2 3" xfId="738"/>
    <cellStyle name="Comma 2 5 2 3 2" xfId="739"/>
    <cellStyle name="Comma 2 5 2 4" xfId="740"/>
    <cellStyle name="Comma 2 5 2 4 2" xfId="741"/>
    <cellStyle name="Comma 2 5 2 5" xfId="742"/>
    <cellStyle name="Comma 2 5 2 5 2" xfId="743"/>
    <cellStyle name="Comma 2 5 2 6" xfId="744"/>
    <cellStyle name="Comma 2 5 3" xfId="745"/>
    <cellStyle name="Comma 2 5 3 2" xfId="746"/>
    <cellStyle name="Comma 2 5 3 2 2" xfId="747"/>
    <cellStyle name="Comma 2 5 3 3" xfId="748"/>
    <cellStyle name="Comma 2 5 4" xfId="749"/>
    <cellStyle name="Comma 2 5 4 2" xfId="750"/>
    <cellStyle name="Comma 2 5 5" xfId="751"/>
    <cellStyle name="Comma 2 5 5 2" xfId="752"/>
    <cellStyle name="Comma 2 5 6" xfId="753"/>
    <cellStyle name="Comma 2 5 6 2" xfId="754"/>
    <cellStyle name="Comma 2 5 7" xfId="755"/>
    <cellStyle name="Comma 2 5 8" xfId="756"/>
    <cellStyle name="Comma 2 5 8 2" xfId="757"/>
    <cellStyle name="Comma 2 6" xfId="758"/>
    <cellStyle name="Comma 2 6 2" xfId="759"/>
    <cellStyle name="Comma 2 6 2 2" xfId="760"/>
    <cellStyle name="Comma 2 6 2 2 2" xfId="761"/>
    <cellStyle name="Comma 2 6 2 3" xfId="762"/>
    <cellStyle name="Comma 2 6 3" xfId="763"/>
    <cellStyle name="Comma 2 6 3 2" xfId="764"/>
    <cellStyle name="Comma 2 6 4" xfId="765"/>
    <cellStyle name="Comma 2 6 4 2" xfId="766"/>
    <cellStyle name="Comma 2 6 5" xfId="767"/>
    <cellStyle name="Comma 2 6 5 2" xfId="768"/>
    <cellStyle name="Comma 2 6 6" xfId="769"/>
    <cellStyle name="Comma 2 6 6 2" xfId="770"/>
    <cellStyle name="Comma 2 6 7" xfId="771"/>
    <cellStyle name="Comma 2 6 8" xfId="772"/>
    <cellStyle name="Comma 2 6 8 2" xfId="773"/>
    <cellStyle name="Comma 2 6 9" xfId="774"/>
    <cellStyle name="Comma 2 7" xfId="775"/>
    <cellStyle name="Comma 2 7 2" xfId="776"/>
    <cellStyle name="Comma 2 7 2 2" xfId="777"/>
    <cellStyle name="Comma 2 7 2 3" xfId="778"/>
    <cellStyle name="Comma 2 7 3" xfId="779"/>
    <cellStyle name="Comma 2 7 3 2" xfId="780"/>
    <cellStyle name="Comma 2 7 4" xfId="781"/>
    <cellStyle name="Comma 2 7 5" xfId="782"/>
    <cellStyle name="Comma 2 8" xfId="783"/>
    <cellStyle name="Comma 2 8 2" xfId="784"/>
    <cellStyle name="Comma 2 8 2 2" xfId="785"/>
    <cellStyle name="Comma 2 8 3" xfId="786"/>
    <cellStyle name="Comma 2 9" xfId="787"/>
    <cellStyle name="Comma 2 9 2" xfId="788"/>
    <cellStyle name="Comma 20" xfId="789"/>
    <cellStyle name="Comma 20 2" xfId="790"/>
    <cellStyle name="Comma 20 2 2" xfId="791"/>
    <cellStyle name="Comma 20 3" xfId="792"/>
    <cellStyle name="Comma 200" xfId="793"/>
    <cellStyle name="Comma 200 2" xfId="794"/>
    <cellStyle name="Comma 201" xfId="795"/>
    <cellStyle name="Comma 201 2" xfId="796"/>
    <cellStyle name="Comma 202" xfId="797"/>
    <cellStyle name="Comma 202 2" xfId="798"/>
    <cellStyle name="Comma 203" xfId="799"/>
    <cellStyle name="Comma 203 2" xfId="800"/>
    <cellStyle name="Comma 204" xfId="801"/>
    <cellStyle name="Comma 204 2" xfId="802"/>
    <cellStyle name="Comma 205" xfId="803"/>
    <cellStyle name="Comma 205 2" xfId="804"/>
    <cellStyle name="Comma 206" xfId="805"/>
    <cellStyle name="Comma 206 2" xfId="806"/>
    <cellStyle name="Comma 207" xfId="807"/>
    <cellStyle name="Comma 207 2" xfId="808"/>
    <cellStyle name="Comma 208" xfId="809"/>
    <cellStyle name="Comma 208 2" xfId="810"/>
    <cellStyle name="Comma 209" xfId="811"/>
    <cellStyle name="Comma 209 2" xfId="812"/>
    <cellStyle name="Comma 21" xfId="813"/>
    <cellStyle name="Comma 21 2" xfId="814"/>
    <cellStyle name="Comma 210" xfId="815"/>
    <cellStyle name="Comma 210 2" xfId="816"/>
    <cellStyle name="Comma 211" xfId="817"/>
    <cellStyle name="Comma 211 2" xfId="818"/>
    <cellStyle name="Comma 212" xfId="819"/>
    <cellStyle name="Comma 212 2" xfId="820"/>
    <cellStyle name="Comma 213" xfId="821"/>
    <cellStyle name="Comma 213 2" xfId="822"/>
    <cellStyle name="Comma 214" xfId="823"/>
    <cellStyle name="Comma 214 2" xfId="824"/>
    <cellStyle name="Comma 215" xfId="825"/>
    <cellStyle name="Comma 215 2" xfId="826"/>
    <cellStyle name="Comma 216" xfId="827"/>
    <cellStyle name="Comma 216 2" xfId="828"/>
    <cellStyle name="Comma 217" xfId="829"/>
    <cellStyle name="Comma 217 2" xfId="830"/>
    <cellStyle name="Comma 218" xfId="831"/>
    <cellStyle name="Comma 218 2" xfId="832"/>
    <cellStyle name="Comma 219" xfId="833"/>
    <cellStyle name="Comma 219 2" xfId="834"/>
    <cellStyle name="Comma 22" xfId="835"/>
    <cellStyle name="Comma 220" xfId="836"/>
    <cellStyle name="Comma 220 2" xfId="837"/>
    <cellStyle name="Comma 221" xfId="838"/>
    <cellStyle name="Comma 221 2" xfId="839"/>
    <cellStyle name="Comma 222" xfId="840"/>
    <cellStyle name="Comma 222 2" xfId="841"/>
    <cellStyle name="Comma 223" xfId="842"/>
    <cellStyle name="Comma 223 2" xfId="843"/>
    <cellStyle name="Comma 224" xfId="844"/>
    <cellStyle name="Comma 224 2" xfId="845"/>
    <cellStyle name="Comma 225" xfId="846"/>
    <cellStyle name="Comma 225 2" xfId="847"/>
    <cellStyle name="Comma 226" xfId="848"/>
    <cellStyle name="Comma 226 2" xfId="849"/>
    <cellStyle name="Comma 227" xfId="850"/>
    <cellStyle name="Comma 227 2" xfId="851"/>
    <cellStyle name="Comma 228" xfId="852"/>
    <cellStyle name="Comma 229" xfId="853"/>
    <cellStyle name="Comma 23" xfId="854"/>
    <cellStyle name="Comma 23 2" xfId="855"/>
    <cellStyle name="Comma 23 3" xfId="856"/>
    <cellStyle name="Comma 23 4" xfId="857"/>
    <cellStyle name="Comma 24" xfId="858"/>
    <cellStyle name="Comma 24 2" xfId="859"/>
    <cellStyle name="Comma 25" xfId="860"/>
    <cellStyle name="Comma 25 2" xfId="861"/>
    <cellStyle name="Comma 26" xfId="862"/>
    <cellStyle name="Comma 26 2" xfId="863"/>
    <cellStyle name="Comma 27" xfId="864"/>
    <cellStyle name="Comma 27 2" xfId="865"/>
    <cellStyle name="Comma 28" xfId="866"/>
    <cellStyle name="Comma 28 2" xfId="867"/>
    <cellStyle name="Comma 29" xfId="868"/>
    <cellStyle name="Comma 29 2" xfId="869"/>
    <cellStyle name="Comma 3" xfId="870"/>
    <cellStyle name="Comma 3 10" xfId="871"/>
    <cellStyle name="Comma 3 2" xfId="872"/>
    <cellStyle name="Comma 3 2 10" xfId="873"/>
    <cellStyle name="Comma 3 2 10 2" xfId="874"/>
    <cellStyle name="Comma 3 2 2" xfId="875"/>
    <cellStyle name="Comma 3 2 2 2" xfId="876"/>
    <cellStyle name="Comma 3 2 2 2 2" xfId="877"/>
    <cellStyle name="Comma 3 2 2 2 2 2" xfId="878"/>
    <cellStyle name="Comma 3 2 2 2 3" xfId="879"/>
    <cellStyle name="Comma 3 2 2 2 4" xfId="880"/>
    <cellStyle name="Comma 3 2 2 3" xfId="881"/>
    <cellStyle name="Comma 3 2 2 3 2" xfId="882"/>
    <cellStyle name="Comma 3 2 2 4" xfId="883"/>
    <cellStyle name="Comma 3 2 2 4 2" xfId="884"/>
    <cellStyle name="Comma 3 2 2 5" xfId="885"/>
    <cellStyle name="Comma 3 2 2 5 2" xfId="886"/>
    <cellStyle name="Comma 3 2 2 6" xfId="887"/>
    <cellStyle name="Comma 3 2 2 6 2" xfId="888"/>
    <cellStyle name="Comma 3 2 2 7" xfId="889"/>
    <cellStyle name="Comma 3 2 2 8" xfId="890"/>
    <cellStyle name="Comma 3 2 3" xfId="891"/>
    <cellStyle name="Comma 3 2 3 2" xfId="892"/>
    <cellStyle name="Comma 3 2 3 2 2" xfId="893"/>
    <cellStyle name="Comma 3 2 3 2 2 2" xfId="894"/>
    <cellStyle name="Comma 3 2 3 2 3" xfId="895"/>
    <cellStyle name="Comma 3 2 3 3" xfId="896"/>
    <cellStyle name="Comma 3 2 3 3 2" xfId="897"/>
    <cellStyle name="Comma 3 2 3 4" xfId="898"/>
    <cellStyle name="Comma 3 2 3 4 2" xfId="899"/>
    <cellStyle name="Comma 3 2 3 5" xfId="900"/>
    <cellStyle name="Comma 3 2 3 5 2" xfId="901"/>
    <cellStyle name="Comma 3 2 3 6" xfId="902"/>
    <cellStyle name="Comma 3 2 3 6 2" xfId="903"/>
    <cellStyle name="Comma 3 2 3 7" xfId="904"/>
    <cellStyle name="Comma 3 2 3 7 2" xfId="905"/>
    <cellStyle name="Comma 3 2 3 8" xfId="906"/>
    <cellStyle name="Comma 3 2 4" xfId="907"/>
    <cellStyle name="Comma 3 2 4 2" xfId="908"/>
    <cellStyle name="Comma 3 2 4 2 2" xfId="909"/>
    <cellStyle name="Comma 3 2 4 3" xfId="910"/>
    <cellStyle name="Comma 3 2 4 3 2" xfId="911"/>
    <cellStyle name="Comma 3 2 4 4" xfId="912"/>
    <cellStyle name="Comma 3 2 5" xfId="913"/>
    <cellStyle name="Comma 3 2 5 2" xfId="914"/>
    <cellStyle name="Comma 3 2 6" xfId="915"/>
    <cellStyle name="Comma 3 2 6 2" xfId="916"/>
    <cellStyle name="Comma 3 2 7" xfId="917"/>
    <cellStyle name="Comma 3 2 7 2" xfId="918"/>
    <cellStyle name="Comma 3 2 8" xfId="919"/>
    <cellStyle name="Comma 3 2 8 2" xfId="920"/>
    <cellStyle name="Comma 3 2 9" xfId="921"/>
    <cellStyle name="Comma 3 3" xfId="922"/>
    <cellStyle name="Comma 3 3 10" xfId="923"/>
    <cellStyle name="Comma 3 3 2" xfId="924"/>
    <cellStyle name="Comma 3 3 2 2" xfId="925"/>
    <cellStyle name="Comma 3 3 2 2 2" xfId="926"/>
    <cellStyle name="Comma 3 3 2 2 3" xfId="927"/>
    <cellStyle name="Comma 3 3 2 3" xfId="928"/>
    <cellStyle name="Comma 3 3 2 3 2" xfId="929"/>
    <cellStyle name="Comma 3 3 2 4" xfId="930"/>
    <cellStyle name="Comma 3 3 2 4 2" xfId="931"/>
    <cellStyle name="Comma 3 3 2 5" xfId="932"/>
    <cellStyle name="Comma 3 3 3" xfId="933"/>
    <cellStyle name="Comma 3 3 3 2" xfId="934"/>
    <cellStyle name="Comma 3 3 3 2 2" xfId="935"/>
    <cellStyle name="Comma 3 3 3 3" xfId="936"/>
    <cellStyle name="Comma 3 3 4" xfId="937"/>
    <cellStyle name="Comma 3 3 4 2" xfId="938"/>
    <cellStyle name="Comma 3 3 5" xfId="939"/>
    <cellStyle name="Comma 3 3 5 2" xfId="940"/>
    <cellStyle name="Comma 3 3 6" xfId="941"/>
    <cellStyle name="Comma 3 3 6 2" xfId="942"/>
    <cellStyle name="Comma 3 3 7" xfId="943"/>
    <cellStyle name="Comma 3 3 8" xfId="944"/>
    <cellStyle name="Comma 3 3 9" xfId="945"/>
    <cellStyle name="Comma 3 3 9 2" xfId="946"/>
    <cellStyle name="Comma 3 4" xfId="947"/>
    <cellStyle name="Comma 3 4 2" xfId="948"/>
    <cellStyle name="Comma 3 4 2 2" xfId="949"/>
    <cellStyle name="Comma 3 4 2 2 2" xfId="950"/>
    <cellStyle name="Comma 3 4 2 3" xfId="951"/>
    <cellStyle name="Comma 3 4 3" xfId="952"/>
    <cellStyle name="Comma 3 4 3 2" xfId="953"/>
    <cellStyle name="Comma 3 4 4" xfId="954"/>
    <cellStyle name="Comma 3 4 4 2" xfId="955"/>
    <cellStyle name="Comma 3 4 5" xfId="956"/>
    <cellStyle name="Comma 3 4 5 2" xfId="957"/>
    <cellStyle name="Comma 3 4 6" xfId="958"/>
    <cellStyle name="Comma 3 4 7" xfId="959"/>
    <cellStyle name="Comma 3 4 7 2" xfId="960"/>
    <cellStyle name="Comma 3 4 8" xfId="961"/>
    <cellStyle name="Comma 3 5" xfId="962"/>
    <cellStyle name="Comma 3 5 2" xfId="963"/>
    <cellStyle name="Comma 3 5 2 2" xfId="964"/>
    <cellStyle name="Comma 3 5 2 3" xfId="965"/>
    <cellStyle name="Comma 3 5 3" xfId="966"/>
    <cellStyle name="Comma 3 5 3 2" xfId="967"/>
    <cellStyle name="Comma 3 5 4" xfId="968"/>
    <cellStyle name="Comma 3 5 5" xfId="969"/>
    <cellStyle name="Comma 3 6" xfId="970"/>
    <cellStyle name="Comma 3 6 2" xfId="971"/>
    <cellStyle name="Comma 3 6 3" xfId="972"/>
    <cellStyle name="Comma 3 6 4" xfId="973"/>
    <cellStyle name="Comma 3 7" xfId="974"/>
    <cellStyle name="Comma 3 7 2" xfId="975"/>
    <cellStyle name="Comma 3 8" xfId="976"/>
    <cellStyle name="Comma 3 9" xfId="977"/>
    <cellStyle name="Comma 30" xfId="978"/>
    <cellStyle name="Comma 30 2" xfId="979"/>
    <cellStyle name="Comma 31" xfId="980"/>
    <cellStyle name="Comma 31 2" xfId="981"/>
    <cellStyle name="Comma 32" xfId="982"/>
    <cellStyle name="Comma 32 2" xfId="983"/>
    <cellStyle name="Comma 33" xfId="984"/>
    <cellStyle name="Comma 33 2" xfId="985"/>
    <cellStyle name="Comma 34" xfId="986"/>
    <cellStyle name="Comma 34 2" xfId="987"/>
    <cellStyle name="Comma 35" xfId="988"/>
    <cellStyle name="Comma 35 2" xfId="989"/>
    <cellStyle name="Comma 36" xfId="990"/>
    <cellStyle name="Comma 36 2" xfId="991"/>
    <cellStyle name="Comma 37" xfId="992"/>
    <cellStyle name="Comma 37 2" xfId="993"/>
    <cellStyle name="Comma 38" xfId="994"/>
    <cellStyle name="Comma 38 2" xfId="995"/>
    <cellStyle name="Comma 39" xfId="996"/>
    <cellStyle name="Comma 39 2" xfId="997"/>
    <cellStyle name="Comma 4" xfId="998"/>
    <cellStyle name="Comma 4 13" xfId="999"/>
    <cellStyle name="Comma 4 13 2" xfId="1000"/>
    <cellStyle name="Comma 4 2" xfId="1001"/>
    <cellStyle name="Comma 4 2 2" xfId="1002"/>
    <cellStyle name="Comma 4 2 2 2" xfId="1003"/>
    <cellStyle name="Comma 4 2 2 3" xfId="1004"/>
    <cellStyle name="Comma 4 2 2 4" xfId="1005"/>
    <cellStyle name="Comma 4 2 3" xfId="1006"/>
    <cellStyle name="Comma 4 2 3 2" xfId="1007"/>
    <cellStyle name="Comma 4 2 3 2 2" xfId="1008"/>
    <cellStyle name="Comma 4 2 3 3" xfId="1009"/>
    <cellStyle name="Comma 4 2 3 4" xfId="1010"/>
    <cellStyle name="Comma 4 2 4" xfId="1011"/>
    <cellStyle name="Comma 4 2 4 2" xfId="1012"/>
    <cellStyle name="Comma 4 2 5" xfId="1013"/>
    <cellStyle name="Comma 4 2 5 2" xfId="1014"/>
    <cellStyle name="Comma 4 2 6" xfId="1015"/>
    <cellStyle name="Comma 4 2 6 2" xfId="1016"/>
    <cellStyle name="Comma 4 2 7" xfId="1017"/>
    <cellStyle name="Comma 4 2 8" xfId="1018"/>
    <cellStyle name="Comma 4 2 8 2" xfId="1019"/>
    <cellStyle name="Comma 4 2 9" xfId="1020"/>
    <cellStyle name="Comma 4 3" xfId="1021"/>
    <cellStyle name="Comma 4 3 2" xfId="1022"/>
    <cellStyle name="Comma 4 3 3" xfId="1023"/>
    <cellStyle name="Comma 4 3 4" xfId="1024"/>
    <cellStyle name="Comma 4 3 4 2" xfId="1025"/>
    <cellStyle name="Comma 4 4" xfId="1026"/>
    <cellStyle name="Comma 4 4 2" xfId="1027"/>
    <cellStyle name="Comma 4 4 2 2" xfId="1028"/>
    <cellStyle name="Comma 4 4 3" xfId="1029"/>
    <cellStyle name="Comma 4 5" xfId="1030"/>
    <cellStyle name="Comma 4 5 2" xfId="1031"/>
    <cellStyle name="Comma 4 6" xfId="1032"/>
    <cellStyle name="Comma 4 7" xfId="1033"/>
    <cellStyle name="Comma 40" xfId="1034"/>
    <cellStyle name="Comma 40 2" xfId="1035"/>
    <cellStyle name="Comma 41" xfId="1036"/>
    <cellStyle name="Comma 41 2" xfId="1037"/>
    <cellStyle name="Comma 42" xfId="1038"/>
    <cellStyle name="Comma 42 2" xfId="1039"/>
    <cellStyle name="Comma 43" xfId="1040"/>
    <cellStyle name="Comma 43 2" xfId="1041"/>
    <cellStyle name="Comma 44" xfId="1042"/>
    <cellStyle name="Comma 44 2" xfId="1043"/>
    <cellStyle name="Comma 45" xfId="1044"/>
    <cellStyle name="Comma 45 2" xfId="1045"/>
    <cellStyle name="Comma 46" xfId="1046"/>
    <cellStyle name="Comma 46 2" xfId="1047"/>
    <cellStyle name="Comma 47" xfId="1048"/>
    <cellStyle name="Comma 47 2" xfId="1049"/>
    <cellStyle name="Comma 48" xfId="1050"/>
    <cellStyle name="Comma 48 2" xfId="1051"/>
    <cellStyle name="Comma 49" xfId="1052"/>
    <cellStyle name="Comma 49 2" xfId="1053"/>
    <cellStyle name="Comma 5" xfId="1054"/>
    <cellStyle name="Comma 5 2" xfId="1055"/>
    <cellStyle name="Comma 5 2 2" xfId="1056"/>
    <cellStyle name="Comma 5 2 2 2" xfId="1057"/>
    <cellStyle name="Comma 5 2 3" xfId="1058"/>
    <cellStyle name="Comma 5 2 4" xfId="1059"/>
    <cellStyle name="Comma 5 3" xfId="1060"/>
    <cellStyle name="Comma 5 3 2" xfId="1061"/>
    <cellStyle name="Comma 5 3 2 2" xfId="1062"/>
    <cellStyle name="Comma 5 3 3" xfId="1063"/>
    <cellStyle name="Comma 5 3 3 2" xfId="1064"/>
    <cellStyle name="Comma 5 4" xfId="1065"/>
    <cellStyle name="Comma 5 5" xfId="1066"/>
    <cellStyle name="Comma 5 6" xfId="1067"/>
    <cellStyle name="Comma 50" xfId="1068"/>
    <cellStyle name="Comma 50 2" xfId="1069"/>
    <cellStyle name="Comma 51" xfId="1070"/>
    <cellStyle name="Comma 51 2" xfId="1071"/>
    <cellStyle name="Comma 52" xfId="1072"/>
    <cellStyle name="Comma 52 2" xfId="1073"/>
    <cellStyle name="Comma 53" xfId="1074"/>
    <cellStyle name="Comma 53 2" xfId="1075"/>
    <cellStyle name="Comma 54" xfId="1076"/>
    <cellStyle name="Comma 54 2" xfId="1077"/>
    <cellStyle name="Comma 55" xfId="1078"/>
    <cellStyle name="Comma 55 2" xfId="1079"/>
    <cellStyle name="Comma 56" xfId="1080"/>
    <cellStyle name="Comma 56 2" xfId="1081"/>
    <cellStyle name="Comma 57" xfId="1082"/>
    <cellStyle name="Comma 57 2" xfId="1083"/>
    <cellStyle name="Comma 58" xfId="1084"/>
    <cellStyle name="Comma 58 2" xfId="1085"/>
    <cellStyle name="Comma 59" xfId="1086"/>
    <cellStyle name="Comma 59 2" xfId="1087"/>
    <cellStyle name="Comma 59 2 2" xfId="1088"/>
    <cellStyle name="Comma 6" xfId="1089"/>
    <cellStyle name="Comma 6 2" xfId="1090"/>
    <cellStyle name="Comma 6 2 2" xfId="1091"/>
    <cellStyle name="Comma 6 2 3" xfId="1092"/>
    <cellStyle name="Comma 6 2 3 2" xfId="1093"/>
    <cellStyle name="Comma 6 3" xfId="1094"/>
    <cellStyle name="Comma 6 3 2" xfId="1095"/>
    <cellStyle name="Comma 6 4" xfId="1096"/>
    <cellStyle name="Comma 6 5" xfId="1097"/>
    <cellStyle name="Comma 6 6" xfId="1098"/>
    <cellStyle name="Comma 6 7" xfId="1099"/>
    <cellStyle name="Comma 60" xfId="1100"/>
    <cellStyle name="Comma 60 2" xfId="1101"/>
    <cellStyle name="Comma 61" xfId="1102"/>
    <cellStyle name="Comma 61 2" xfId="1103"/>
    <cellStyle name="Comma 62" xfId="1104"/>
    <cellStyle name="Comma 62 2" xfId="1105"/>
    <cellStyle name="Comma 63" xfId="1106"/>
    <cellStyle name="Comma 63 2" xfId="1107"/>
    <cellStyle name="Comma 64" xfId="1108"/>
    <cellStyle name="Comma 64 2" xfId="1109"/>
    <cellStyle name="Comma 65" xfId="1110"/>
    <cellStyle name="Comma 65 2" xfId="1111"/>
    <cellStyle name="Comma 66" xfId="1112"/>
    <cellStyle name="Comma 66 2" xfId="1113"/>
    <cellStyle name="Comma 67" xfId="1114"/>
    <cellStyle name="Comma 67 2" xfId="1115"/>
    <cellStyle name="Comma 68" xfId="1116"/>
    <cellStyle name="Comma 68 2" xfId="1117"/>
    <cellStyle name="Comma 69" xfId="1118"/>
    <cellStyle name="Comma 69 2" xfId="1119"/>
    <cellStyle name="Comma 7" xfId="1120"/>
    <cellStyle name="Comma 7 10" xfId="1121"/>
    <cellStyle name="Comma 7 11" xfId="1122"/>
    <cellStyle name="Comma 7 12" xfId="1123"/>
    <cellStyle name="Comma 7 2" xfId="1124"/>
    <cellStyle name="Comma 7 2 2" xfId="1125"/>
    <cellStyle name="Comma 7 2 2 2" xfId="1126"/>
    <cellStyle name="Comma 7 2 2 2 2" xfId="1127"/>
    <cellStyle name="Comma 7 2 2 3" xfId="1128"/>
    <cellStyle name="Comma 7 2 2 3 2" xfId="1129"/>
    <cellStyle name="Comma 7 2 2 4" xfId="1130"/>
    <cellStyle name="Comma 7 2 3" xfId="1131"/>
    <cellStyle name="Comma 7 2 3 2" xfId="1132"/>
    <cellStyle name="Comma 7 2 4" xfId="1133"/>
    <cellStyle name="Comma 7 2 4 2" xfId="1134"/>
    <cellStyle name="Comma 7 2 5" xfId="1135"/>
    <cellStyle name="Comma 7 2 5 2" xfId="1136"/>
    <cellStyle name="Comma 7 2 6" xfId="1137"/>
    <cellStyle name="Comma 7 2 6 2" xfId="1138"/>
    <cellStyle name="Comma 7 2 7" xfId="1139"/>
    <cellStyle name="Comma 7 2 8" xfId="1140"/>
    <cellStyle name="Comma 7 2 8 2" xfId="1141"/>
    <cellStyle name="Comma 7 2 9" xfId="1142"/>
    <cellStyle name="Comma 7 3" xfId="1143"/>
    <cellStyle name="Comma 7 3 2" xfId="1144"/>
    <cellStyle name="Comma 7 3 2 2" xfId="1145"/>
    <cellStyle name="Comma 7 3 2 3" xfId="1146"/>
    <cellStyle name="Comma 7 3 3" xfId="1147"/>
    <cellStyle name="Comma 7 3 3 2" xfId="1148"/>
    <cellStyle name="Comma 7 3 4" xfId="1149"/>
    <cellStyle name="Comma 7 3 4 2" xfId="1150"/>
    <cellStyle name="Comma 7 3 5" xfId="1151"/>
    <cellStyle name="Comma 7 3 5 2" xfId="1152"/>
    <cellStyle name="Comma 7 3 6" xfId="1153"/>
    <cellStyle name="Comma 7 3 7" xfId="1154"/>
    <cellStyle name="Comma 7 4" xfId="1155"/>
    <cellStyle name="Comma 7 4 2" xfId="1156"/>
    <cellStyle name="Comma 7 4 2 2" xfId="1157"/>
    <cellStyle name="Comma 7 4 3" xfId="1158"/>
    <cellStyle name="Comma 7 4 3 2" xfId="1159"/>
    <cellStyle name="Comma 7 4 4" xfId="1160"/>
    <cellStyle name="Comma 7 4 4 2" xfId="1161"/>
    <cellStyle name="Comma 7 4 5" xfId="1162"/>
    <cellStyle name="Comma 7 5" xfId="1163"/>
    <cellStyle name="Comma 7 5 2" xfId="1164"/>
    <cellStyle name="Comma 7 6" xfId="1165"/>
    <cellStyle name="Comma 7 6 2" xfId="1166"/>
    <cellStyle name="Comma 7 7" xfId="1167"/>
    <cellStyle name="Comma 7 7 2" xfId="1168"/>
    <cellStyle name="Comma 7 8" xfId="1169"/>
    <cellStyle name="Comma 7 8 2" xfId="1170"/>
    <cellStyle name="Comma 7 9" xfId="1171"/>
    <cellStyle name="Comma 7 9 2" xfId="1172"/>
    <cellStyle name="Comma 70" xfId="1173"/>
    <cellStyle name="Comma 70 2" xfId="1174"/>
    <cellStyle name="Comma 71" xfId="1175"/>
    <cellStyle name="Comma 71 2" xfId="1176"/>
    <cellStyle name="Comma 72" xfId="1177"/>
    <cellStyle name="Comma 72 2" xfId="1178"/>
    <cellStyle name="Comma 73" xfId="1179"/>
    <cellStyle name="Comma 73 2" xfId="1180"/>
    <cellStyle name="Comma 74" xfId="1181"/>
    <cellStyle name="Comma 74 2" xfId="1182"/>
    <cellStyle name="Comma 75" xfId="1183"/>
    <cellStyle name="Comma 75 2" xfId="1184"/>
    <cellStyle name="Comma 76" xfId="1185"/>
    <cellStyle name="Comma 76 2" xfId="1186"/>
    <cellStyle name="Comma 77" xfId="1187"/>
    <cellStyle name="Comma 77 2" xfId="1188"/>
    <cellStyle name="Comma 78" xfId="1189"/>
    <cellStyle name="Comma 78 2" xfId="1190"/>
    <cellStyle name="Comma 79" xfId="1191"/>
    <cellStyle name="Comma 79 2" xfId="1192"/>
    <cellStyle name="Comma 8" xfId="1193"/>
    <cellStyle name="Comma 8 10" xfId="1194"/>
    <cellStyle name="Comma 8 16" xfId="1195"/>
    <cellStyle name="Comma 8 16 2" xfId="1196"/>
    <cellStyle name="Comma 8 2" xfId="1197"/>
    <cellStyle name="Comma 8 2 2" xfId="1198"/>
    <cellStyle name="Comma 8 2 2 2" xfId="1199"/>
    <cellStyle name="Comma 8 2 3" xfId="1200"/>
    <cellStyle name="Comma 8 2 3 2" xfId="1201"/>
    <cellStyle name="Comma 8 2 4" xfId="1202"/>
    <cellStyle name="Comma 8 2 5" xfId="1203"/>
    <cellStyle name="Comma 8 2 5 2" xfId="1204"/>
    <cellStyle name="Comma 8 2 6" xfId="1205"/>
    <cellStyle name="Comma 8 3" xfId="1206"/>
    <cellStyle name="Comma 8 3 2" xfId="1207"/>
    <cellStyle name="Comma 8 3 2 2" xfId="1208"/>
    <cellStyle name="Comma 8 3 3" xfId="1209"/>
    <cellStyle name="Comma 8 3 4" xfId="1210"/>
    <cellStyle name="Comma 8 3 5" xfId="1211"/>
    <cellStyle name="Comma 8 4" xfId="1212"/>
    <cellStyle name="Comma 8 4 2" xfId="1213"/>
    <cellStyle name="Comma 8 4 3" xfId="1214"/>
    <cellStyle name="Comma 8 5" xfId="1215"/>
    <cellStyle name="Comma 8 5 2" xfId="1216"/>
    <cellStyle name="Comma 8 6" xfId="1217"/>
    <cellStyle name="Comma 8 6 2" xfId="1218"/>
    <cellStyle name="Comma 8 7" xfId="1219"/>
    <cellStyle name="Comma 8 7 2" xfId="1220"/>
    <cellStyle name="Comma 8 8" xfId="1221"/>
    <cellStyle name="Comma 8 9" xfId="1222"/>
    <cellStyle name="Comma 80" xfId="1223"/>
    <cellStyle name="Comma 80 2" xfId="1224"/>
    <cellStyle name="Comma 81" xfId="1225"/>
    <cellStyle name="Comma 81 2" xfId="1226"/>
    <cellStyle name="Comma 82" xfId="1227"/>
    <cellStyle name="Comma 82 2" xfId="1228"/>
    <cellStyle name="Comma 83" xfId="1229"/>
    <cellStyle name="Comma 83 2" xfId="1230"/>
    <cellStyle name="Comma 84" xfId="1231"/>
    <cellStyle name="Comma 84 2" xfId="1232"/>
    <cellStyle name="Comma 85" xfId="1233"/>
    <cellStyle name="Comma 85 2" xfId="1234"/>
    <cellStyle name="Comma 86" xfId="1235"/>
    <cellStyle name="Comma 86 2" xfId="1236"/>
    <cellStyle name="Comma 87" xfId="1237"/>
    <cellStyle name="Comma 87 2" xfId="1238"/>
    <cellStyle name="Comma 88" xfId="1239"/>
    <cellStyle name="Comma 88 2" xfId="1240"/>
    <cellStyle name="Comma 89" xfId="1241"/>
    <cellStyle name="Comma 89 2" xfId="1242"/>
    <cellStyle name="Comma 9" xfId="1243"/>
    <cellStyle name="Comma 9 2" xfId="1244"/>
    <cellStyle name="Comma 9 2 2" xfId="1245"/>
    <cellStyle name="Comma 9 2 2 2" xfId="1246"/>
    <cellStyle name="Comma 9 2 3" xfId="1247"/>
    <cellStyle name="Comma 9 2 3 2" xfId="1248"/>
    <cellStyle name="Comma 9 2 4" xfId="1249"/>
    <cellStyle name="Comma 9 3" xfId="1250"/>
    <cellStyle name="Comma 9 3 2" xfId="1251"/>
    <cellStyle name="Comma 9 4" xfId="1252"/>
    <cellStyle name="Comma 9 4 2" xfId="1253"/>
    <cellStyle name="Comma 9 5" xfId="1254"/>
    <cellStyle name="Comma 9 5 2" xfId="1255"/>
    <cellStyle name="Comma 9 6" xfId="1256"/>
    <cellStyle name="Comma 9 6 2" xfId="1257"/>
    <cellStyle name="Comma 9 7" xfId="1258"/>
    <cellStyle name="Comma 9 7 2" xfId="1259"/>
    <cellStyle name="Comma 9 8" xfId="1260"/>
    <cellStyle name="Comma 9 8 2" xfId="1261"/>
    <cellStyle name="Comma 9 9" xfId="1262"/>
    <cellStyle name="Comma 90" xfId="1263"/>
    <cellStyle name="Comma 90 2" xfId="1264"/>
    <cellStyle name="Comma 91" xfId="1265"/>
    <cellStyle name="Comma 91 2" xfId="1266"/>
    <cellStyle name="Comma 92" xfId="1267"/>
    <cellStyle name="Comma 92 2" xfId="1268"/>
    <cellStyle name="Comma 93" xfId="1269"/>
    <cellStyle name="Comma 93 2" xfId="1270"/>
    <cellStyle name="Comma 94" xfId="1271"/>
    <cellStyle name="Comma 94 2" xfId="1272"/>
    <cellStyle name="Comma 95" xfId="1273"/>
    <cellStyle name="Comma 95 2" xfId="1274"/>
    <cellStyle name="Comma 96" xfId="1275"/>
    <cellStyle name="Comma 96 2" xfId="1276"/>
    <cellStyle name="Comma 97" xfId="1277"/>
    <cellStyle name="Comma 97 2" xfId="1278"/>
    <cellStyle name="Comma 98" xfId="1279"/>
    <cellStyle name="Comma 98 2" xfId="1280"/>
    <cellStyle name="Comma 99" xfId="1281"/>
    <cellStyle name="Comma 99 2" xfId="1282"/>
    <cellStyle name="Copied" xfId="1283"/>
    <cellStyle name="Currency [00]" xfId="1284"/>
    <cellStyle name="Currency 2" xfId="1285"/>
    <cellStyle name="Currency 2 2" xfId="1286"/>
    <cellStyle name="Currency 2 2 2" xfId="1287"/>
    <cellStyle name="Currency 2 2 3" xfId="1288"/>
    <cellStyle name="Currency 2 3" xfId="1289"/>
    <cellStyle name="Currency 2 3 2" xfId="1290"/>
    <cellStyle name="Currency 2 4" xfId="1291"/>
    <cellStyle name="Currency 2 4 2" xfId="1292"/>
    <cellStyle name="Currency 2 5" xfId="1293"/>
    <cellStyle name="Currency 2 5 2" xfId="1294"/>
    <cellStyle name="Currency 2 6" xfId="1295"/>
    <cellStyle name="Currency 2 6 2" xfId="1296"/>
    <cellStyle name="Currency 2 7" xfId="1297"/>
    <cellStyle name="Currency 2 7 2" xfId="1298"/>
    <cellStyle name="Currency 2 8" xfId="1299"/>
    <cellStyle name="Currency 2 9" xfId="1300"/>
    <cellStyle name="Currency 3" xfId="1301"/>
    <cellStyle name="Currency 3 2" xfId="1302"/>
    <cellStyle name="Currency 4" xfId="1303"/>
    <cellStyle name="Currency 4 10" xfId="1304"/>
    <cellStyle name="Currency 4 11" xfId="1305"/>
    <cellStyle name="Currency 4 2" xfId="1306"/>
    <cellStyle name="Currency 4 3" xfId="1307"/>
    <cellStyle name="Currency 4 4" xfId="1308"/>
    <cellStyle name="Currency 4 5" xfId="1309"/>
    <cellStyle name="Currency 4 6" xfId="1310"/>
    <cellStyle name="Currency 4 7" xfId="1311"/>
    <cellStyle name="Currency 4 8" xfId="1312"/>
    <cellStyle name="Currency 4 9" xfId="1313"/>
    <cellStyle name="Date" xfId="1314"/>
    <cellStyle name="Date Short" xfId="1315"/>
    <cellStyle name="DELTA" xfId="1316"/>
    <cellStyle name="Emphasis 1" xfId="1317"/>
    <cellStyle name="Emphasis 2" xfId="1318"/>
    <cellStyle name="Emphasis 3" xfId="1319"/>
    <cellStyle name="Enter Currency (0)" xfId="1320"/>
    <cellStyle name="Enter Currency (2)" xfId="1321"/>
    <cellStyle name="Enter Units (0)" xfId="1322"/>
    <cellStyle name="Enter Units (1)" xfId="1323"/>
    <cellStyle name="Enter Units (2)" xfId="1324"/>
    <cellStyle name="Entered" xfId="1325"/>
    <cellStyle name="Euro" xfId="1326"/>
    <cellStyle name="Euro 2" xfId="1327"/>
    <cellStyle name="Euro 2 2" xfId="1328"/>
    <cellStyle name="Euro 3" xfId="1329"/>
    <cellStyle name="Euro 4" xfId="1330"/>
    <cellStyle name="Excel Built-in Normal" xfId="1331"/>
    <cellStyle name="Excel Built-in Normal 1" xfId="1332"/>
    <cellStyle name="Excel Built-in Normal 11" xfId="1333"/>
    <cellStyle name="Excel Built-in Normal 2" xfId="1334"/>
    <cellStyle name="Excel Built-in Normal 2 2" xfId="1335"/>
    <cellStyle name="Excel Built-in Normal 2 3" xfId="1336"/>
    <cellStyle name="Excel Built-in Normal 2 4" xfId="1337"/>
    <cellStyle name="Excel Built-in Normal 3" xfId="1338"/>
    <cellStyle name="Excel Built-in Normal 3 2" xfId="1339"/>
    <cellStyle name="Excel Built-in Normal 4" xfId="1340"/>
    <cellStyle name="Explanatory Text 2" xfId="1341"/>
    <cellStyle name="Explanatory Text 2 2" xfId="1342"/>
    <cellStyle name="Explanatory Text 2 3" xfId="1343"/>
    <cellStyle name="Explanatory Text 3" xfId="1344"/>
    <cellStyle name="Explanatory Text 3 2" xfId="1345"/>
    <cellStyle name="Explanatory Text 3 3" xfId="1346"/>
    <cellStyle name="Explanatory Text 4" xfId="1347"/>
    <cellStyle name="Explanatory Text 5" xfId="1348"/>
    <cellStyle name="Explanatory Text 6" xfId="1349"/>
    <cellStyle name="Explanatory Text 7" xfId="1350"/>
    <cellStyle name="Fixed" xfId="1351"/>
    <cellStyle name="Fixed 2" xfId="1352"/>
    <cellStyle name="general" xfId="1353"/>
    <cellStyle name="Good 2" xfId="1354"/>
    <cellStyle name="Good 2 2" xfId="1355"/>
    <cellStyle name="Good 2 3" xfId="1356"/>
    <cellStyle name="Good 3" xfId="1357"/>
    <cellStyle name="Good 3 2" xfId="1358"/>
    <cellStyle name="Good 3 3" xfId="1359"/>
    <cellStyle name="Good 4" xfId="1360"/>
    <cellStyle name="Good 5" xfId="1361"/>
    <cellStyle name="Good 6" xfId="1362"/>
    <cellStyle name="Good 7" xfId="1363"/>
    <cellStyle name="Grey" xfId="1364"/>
    <cellStyle name="Header1" xfId="1365"/>
    <cellStyle name="Header2" xfId="1366"/>
    <cellStyle name="Heading 1 2" xfId="1367"/>
    <cellStyle name="Heading 1 2 2" xfId="1368"/>
    <cellStyle name="Heading 1 2 3" xfId="1369"/>
    <cellStyle name="Heading 1 3" xfId="1370"/>
    <cellStyle name="Heading 1 3 2" xfId="1371"/>
    <cellStyle name="Heading 1 3 3" xfId="1372"/>
    <cellStyle name="Heading 1 4" xfId="1373"/>
    <cellStyle name="Heading 1 5" xfId="1374"/>
    <cellStyle name="Heading 1 6" xfId="1375"/>
    <cellStyle name="Heading 1 7" xfId="1376"/>
    <cellStyle name="Heading 2 2" xfId="1377"/>
    <cellStyle name="Heading 2 2 2" xfId="1378"/>
    <cellStyle name="Heading 2 2 3" xfId="1379"/>
    <cellStyle name="Heading 2 3" xfId="1380"/>
    <cellStyle name="Heading 2 3 2" xfId="1381"/>
    <cellStyle name="Heading 2 3 3" xfId="1382"/>
    <cellStyle name="Heading 2 4" xfId="1383"/>
    <cellStyle name="Heading 2 5" xfId="1384"/>
    <cellStyle name="Heading 2 6" xfId="1385"/>
    <cellStyle name="Heading 2 7" xfId="1386"/>
    <cellStyle name="Heading 3 2" xfId="1387"/>
    <cellStyle name="Heading 3 2 2" xfId="1388"/>
    <cellStyle name="Heading 3 2 3" xfId="1389"/>
    <cellStyle name="Heading 3 3" xfId="1390"/>
    <cellStyle name="Heading 3 3 2" xfId="1391"/>
    <cellStyle name="Heading 3 3 3" xfId="1392"/>
    <cellStyle name="Heading 3 4" xfId="1393"/>
    <cellStyle name="Heading 3 5" xfId="1394"/>
    <cellStyle name="Heading 3 6" xfId="1395"/>
    <cellStyle name="Heading 3 7" xfId="1396"/>
    <cellStyle name="Heading 4 2" xfId="1397"/>
    <cellStyle name="Heading 4 2 2" xfId="1398"/>
    <cellStyle name="Heading 4 2 3" xfId="1399"/>
    <cellStyle name="Heading 4 3" xfId="1400"/>
    <cellStyle name="Heading 4 3 2" xfId="1401"/>
    <cellStyle name="Heading 4 3 3" xfId="1402"/>
    <cellStyle name="Heading 4 4" xfId="1403"/>
    <cellStyle name="Heading 4 5" xfId="1404"/>
    <cellStyle name="Heading 4 6" xfId="1405"/>
    <cellStyle name="Heading 4 7" xfId="1406"/>
    <cellStyle name="Heading1" xfId="1407"/>
    <cellStyle name="Heading2" xfId="1408"/>
    <cellStyle name="Hyperlink 2" xfId="1409"/>
    <cellStyle name="Hyperlink 2 2" xfId="1410"/>
    <cellStyle name="Hyperlink 2 2 2" xfId="1411"/>
    <cellStyle name="Hyperlink 2 2 3" xfId="1412"/>
    <cellStyle name="Hyperlink 2 3" xfId="1413"/>
    <cellStyle name="Hyperlink 2 3 2" xfId="1414"/>
    <cellStyle name="Hyperlink 2 3 3" xfId="1415"/>
    <cellStyle name="Hyperlink 2 4" xfId="1416"/>
    <cellStyle name="Hyperlink 2 5" xfId="1417"/>
    <cellStyle name="Hyperlink 2 6" xfId="1418"/>
    <cellStyle name="Hyperlink 3" xfId="1419"/>
    <cellStyle name="Hyperlink 3 2" xfId="1420"/>
    <cellStyle name="Input [yellow]" xfId="1421"/>
    <cellStyle name="Input 2" xfId="1422"/>
    <cellStyle name="Input 2 2" xfId="1423"/>
    <cellStyle name="Input 2 3" xfId="1424"/>
    <cellStyle name="Input 3" xfId="1425"/>
    <cellStyle name="Input 3 2" xfId="1426"/>
    <cellStyle name="Input 3 3" xfId="1427"/>
    <cellStyle name="Input 4" xfId="1428"/>
    <cellStyle name="Input 5" xfId="1429"/>
    <cellStyle name="Input 6" xfId="1430"/>
    <cellStyle name="Input 7" xfId="1431"/>
    <cellStyle name="Link Currency (0)" xfId="1432"/>
    <cellStyle name="Link Currency (2)" xfId="1433"/>
    <cellStyle name="Link Units (0)" xfId="1434"/>
    <cellStyle name="Link Units (1)" xfId="1435"/>
    <cellStyle name="Link Units (2)" xfId="1436"/>
    <cellStyle name="Linked Cell 2" xfId="1437"/>
    <cellStyle name="Linked Cell 2 2" xfId="1438"/>
    <cellStyle name="Linked Cell 2 3" xfId="1439"/>
    <cellStyle name="Linked Cell 3" xfId="1440"/>
    <cellStyle name="Linked Cell 3 2" xfId="1441"/>
    <cellStyle name="Linked Cell 3 3" xfId="1442"/>
    <cellStyle name="Linked Cell 4" xfId="1443"/>
    <cellStyle name="Linked Cell 5" xfId="1444"/>
    <cellStyle name="Linked Cell 6" xfId="1445"/>
    <cellStyle name="Linked Cell 7" xfId="1446"/>
    <cellStyle name="M head" xfId="1447"/>
    <cellStyle name="MANKAD" xfId="1448"/>
    <cellStyle name="MANKAD 2" xfId="1449"/>
    <cellStyle name="Neutral 2" xfId="1450"/>
    <cellStyle name="Neutral 2 2" xfId="1451"/>
    <cellStyle name="Neutral 2 3" xfId="1452"/>
    <cellStyle name="Neutral 3" xfId="1453"/>
    <cellStyle name="Neutral 3 2" xfId="1454"/>
    <cellStyle name="Neutral 3 3" xfId="1455"/>
    <cellStyle name="Neutral 4" xfId="1456"/>
    <cellStyle name="Neutral 5" xfId="1457"/>
    <cellStyle name="Neutral 6" xfId="1458"/>
    <cellStyle name="Neutral 7" xfId="1459"/>
    <cellStyle name="no dec" xfId="1460"/>
    <cellStyle name="Nor}al 2" xfId="1461"/>
    <cellStyle name="Normal" xfId="0" builtinId="0"/>
    <cellStyle name="Normal - Style1" xfId="1462"/>
    <cellStyle name="Normal - Style1 2" xfId="1463"/>
    <cellStyle name="Normal - Style1 2 2" xfId="1464"/>
    <cellStyle name="Normal - Style1 3" xfId="1465"/>
    <cellStyle name="Normal - Style1 7" xfId="1466"/>
    <cellStyle name="Normal 1" xfId="1467"/>
    <cellStyle name="Normal 10" xfId="1468"/>
    <cellStyle name="Normal 10 10" xfId="1469"/>
    <cellStyle name="Normal 10 10 2" xfId="1470"/>
    <cellStyle name="Normal 10 11" xfId="1471"/>
    <cellStyle name="Normal 10 11 2" xfId="1472"/>
    <cellStyle name="Normal 10 12" xfId="1473"/>
    <cellStyle name="Normal 10 12 2" xfId="1474"/>
    <cellStyle name="Normal 10 13" xfId="1475"/>
    <cellStyle name="Normal 10 13 2" xfId="1476"/>
    <cellStyle name="Normal 10 14" xfId="1477"/>
    <cellStyle name="Normal 10 14 2" xfId="1478"/>
    <cellStyle name="Normal 10 15" xfId="1479"/>
    <cellStyle name="Normal 10 15 2" xfId="1480"/>
    <cellStyle name="Normal 10 16" xfId="1481"/>
    <cellStyle name="Normal 10 16 2" xfId="1482"/>
    <cellStyle name="Normal 10 17" xfId="1483"/>
    <cellStyle name="Normal 10 18" xfId="1484"/>
    <cellStyle name="Normal 10 19" xfId="1485"/>
    <cellStyle name="Normal 10 2" xfId="1486"/>
    <cellStyle name="Normal 10 2 10" xfId="1487"/>
    <cellStyle name="Normal 10 2 2" xfId="1488"/>
    <cellStyle name="Normal 10 2 2 2" xfId="1489"/>
    <cellStyle name="Normal 10 2 3" xfId="1490"/>
    <cellStyle name="Normal 10 2 3 2" xfId="1491"/>
    <cellStyle name="Normal 10 2 4" xfId="1492"/>
    <cellStyle name="Normal 10 2 4 2" xfId="1493"/>
    <cellStyle name="Normal 10 2 5" xfId="1494"/>
    <cellStyle name="Normal 10 2 5 2" xfId="1495"/>
    <cellStyle name="Normal 10 2 6" xfId="1496"/>
    <cellStyle name="Normal 10 2 6 2" xfId="1497"/>
    <cellStyle name="Normal 10 2 7" xfId="1498"/>
    <cellStyle name="Normal 10 2 7 2" xfId="1499"/>
    <cellStyle name="Normal 10 2 8" xfId="1500"/>
    <cellStyle name="Normal 10 2 9" xfId="1501"/>
    <cellStyle name="Normal 10 3" xfId="1502"/>
    <cellStyle name="Normal 10 3 10" xfId="1503"/>
    <cellStyle name="Normal 10 3 2" xfId="1504"/>
    <cellStyle name="Normal 10 3 2 2" xfId="1505"/>
    <cellStyle name="Normal 10 3 2 2 2" xfId="1506"/>
    <cellStyle name="Normal 10 3 2 3" xfId="1507"/>
    <cellStyle name="Normal 10 3 2 3 2" xfId="1508"/>
    <cellStyle name="Normal 10 3 2 4" xfId="1509"/>
    <cellStyle name="Normal 10 3 3" xfId="1510"/>
    <cellStyle name="Normal 10 3 3 2" xfId="1511"/>
    <cellStyle name="Normal 10 3 4" xfId="1512"/>
    <cellStyle name="Normal 10 3 4 2" xfId="1513"/>
    <cellStyle name="Normal 10 3 5" xfId="1514"/>
    <cellStyle name="Normal 10 3 5 2" xfId="1515"/>
    <cellStyle name="Normal 10 3 6" xfId="1516"/>
    <cellStyle name="Normal 10 3 6 2" xfId="1517"/>
    <cellStyle name="Normal 10 3 7" xfId="1518"/>
    <cellStyle name="Normal 10 3 7 2" xfId="1519"/>
    <cellStyle name="Normal 10 3 8" xfId="1520"/>
    <cellStyle name="Normal 10 3 9" xfId="1521"/>
    <cellStyle name="Normal 10 4" xfId="1522"/>
    <cellStyle name="Normal 10 4 2" xfId="1523"/>
    <cellStyle name="Normal 10 4 3" xfId="1524"/>
    <cellStyle name="Normal 10 5" xfId="1525"/>
    <cellStyle name="Normal 10 5 2" xfId="1526"/>
    <cellStyle name="Normal 10 6" xfId="1527"/>
    <cellStyle name="Normal 10 6 2" xfId="1528"/>
    <cellStyle name="Normal 10 7" xfId="1529"/>
    <cellStyle name="Normal 10 7 2" xfId="1530"/>
    <cellStyle name="Normal 10 8" xfId="1531"/>
    <cellStyle name="Normal 10 8 2" xfId="1532"/>
    <cellStyle name="Normal 10 9" xfId="1533"/>
    <cellStyle name="Normal 10 9 2" xfId="1534"/>
    <cellStyle name="Normal 11" xfId="1535"/>
    <cellStyle name="Normal 11 10" xfId="1536"/>
    <cellStyle name="Normal 11 10 2" xfId="1537"/>
    <cellStyle name="Normal 11 11" xfId="1538"/>
    <cellStyle name="Normal 11 11 2" xfId="1539"/>
    <cellStyle name="Normal 11 12" xfId="1540"/>
    <cellStyle name="Normal 11 12 2" xfId="1541"/>
    <cellStyle name="Normal 11 13" xfId="1542"/>
    <cellStyle name="Normal 11 13 2" xfId="1543"/>
    <cellStyle name="Normal 11 14" xfId="1544"/>
    <cellStyle name="Normal 11 14 2" xfId="1545"/>
    <cellStyle name="Normal 11 15" xfId="1546"/>
    <cellStyle name="Normal 11 15 2" xfId="1547"/>
    <cellStyle name="Normal 11 16" xfId="1548"/>
    <cellStyle name="Normal 11 17" xfId="1549"/>
    <cellStyle name="Normal 11 2" xfId="1550"/>
    <cellStyle name="Normal 11 2 2" xfId="1551"/>
    <cellStyle name="Normal 11 2 2 2" xfId="1552"/>
    <cellStyle name="Normal 11 2 3" xfId="1553"/>
    <cellStyle name="Normal 11 2 3 2" xfId="1554"/>
    <cellStyle name="Normal 11 2 4" xfId="1555"/>
    <cellStyle name="Normal 11 2 4 2" xfId="1556"/>
    <cellStyle name="Normal 11 2 5" xfId="1557"/>
    <cellStyle name="Normal 11 2 5 2" xfId="1558"/>
    <cellStyle name="Normal 11 2 6" xfId="1559"/>
    <cellStyle name="Normal 11 2 6 2" xfId="1560"/>
    <cellStyle name="Normal 11 2 7" xfId="1561"/>
    <cellStyle name="Normal 11 2 8" xfId="1562"/>
    <cellStyle name="Normal 11 3" xfId="1563"/>
    <cellStyle name="Normal 11 3 2" xfId="1564"/>
    <cellStyle name="Normal 11 3 2 2" xfId="1565"/>
    <cellStyle name="Normal 11 3 3" xfId="1566"/>
    <cellStyle name="Normal 11 3 3 2" xfId="1567"/>
    <cellStyle name="Normal 11 3 4" xfId="1568"/>
    <cellStyle name="Normal 11 3 4 2" xfId="1569"/>
    <cellStyle name="Normal 11 3 5" xfId="1570"/>
    <cellStyle name="Normal 11 3 5 2" xfId="1571"/>
    <cellStyle name="Normal 11 3 6" xfId="1572"/>
    <cellStyle name="Normal 11 3 6 2" xfId="1573"/>
    <cellStyle name="Normal 11 3 7" xfId="1574"/>
    <cellStyle name="Normal 11 3 8" xfId="1575"/>
    <cellStyle name="Normal 11 4" xfId="1576"/>
    <cellStyle name="Normal 11 4 2" xfId="1577"/>
    <cellStyle name="Normal 11 4 3" xfId="1578"/>
    <cellStyle name="Normal 11 5" xfId="1579"/>
    <cellStyle name="Normal 11 5 2" xfId="1580"/>
    <cellStyle name="Normal 11 6" xfId="1581"/>
    <cellStyle name="Normal 11 6 2" xfId="1582"/>
    <cellStyle name="Normal 11 7" xfId="1583"/>
    <cellStyle name="Normal 11 7 2" xfId="1584"/>
    <cellStyle name="Normal 11 8" xfId="1585"/>
    <cellStyle name="Normal 11 8 2" xfId="1586"/>
    <cellStyle name="Normal 11 9" xfId="1587"/>
    <cellStyle name="Normal 11 9 2" xfId="1588"/>
    <cellStyle name="Normal 11_TIRUPATI  ELEC" xfId="1589"/>
    <cellStyle name="Normal 115" xfId="1590"/>
    <cellStyle name="Normal 119" xfId="1591"/>
    <cellStyle name="Normal 12" xfId="1592"/>
    <cellStyle name="Normal 12 10" xfId="1593"/>
    <cellStyle name="Normal 12 11" xfId="1594"/>
    <cellStyle name="Normal 12 12" xfId="1595"/>
    <cellStyle name="Normal 12 13" xfId="1596"/>
    <cellStyle name="Normal 12 14" xfId="1597"/>
    <cellStyle name="Normal 12 15" xfId="1598"/>
    <cellStyle name="Normal 12 16" xfId="1599"/>
    <cellStyle name="Normal 12 17" xfId="1600"/>
    <cellStyle name="Normal 12 18" xfId="1601"/>
    <cellStyle name="Normal 12 19" xfId="1602"/>
    <cellStyle name="Normal 12 2" xfId="1603"/>
    <cellStyle name="Normal 12 2 2" xfId="1604"/>
    <cellStyle name="Normal 12 2 3" xfId="1605"/>
    <cellStyle name="Normal 12 20" xfId="1606"/>
    <cellStyle name="Normal 12 21" xfId="1607"/>
    <cellStyle name="Normal 12 22" xfId="1608"/>
    <cellStyle name="Normal 12 23" xfId="1609"/>
    <cellStyle name="Normal 12 24" xfId="1610"/>
    <cellStyle name="Normal 12 25" xfId="1611"/>
    <cellStyle name="Normal 12 26" xfId="1612"/>
    <cellStyle name="Normal 12 27" xfId="1613"/>
    <cellStyle name="Normal 12 28" xfId="1614"/>
    <cellStyle name="Normal 12 3" xfId="1615"/>
    <cellStyle name="Normal 12 3 2" xfId="1616"/>
    <cellStyle name="Normal 12 3 3" xfId="1617"/>
    <cellStyle name="Normal 12 4" xfId="1618"/>
    <cellStyle name="Normal 12 4 2" xfId="1619"/>
    <cellStyle name="Normal 12 5" xfId="1620"/>
    <cellStyle name="Normal 12 6" xfId="1621"/>
    <cellStyle name="Normal 12 7" xfId="1622"/>
    <cellStyle name="Normal 12 8" xfId="1623"/>
    <cellStyle name="Normal 12 9" xfId="1624"/>
    <cellStyle name="Normal 121" xfId="1625"/>
    <cellStyle name="Normal 123 4" xfId="1626"/>
    <cellStyle name="Normal 123 4 2" xfId="1627"/>
    <cellStyle name="Normal 128" xfId="1628"/>
    <cellStyle name="Normal 13" xfId="1629"/>
    <cellStyle name="Normal 13 10" xfId="1630"/>
    <cellStyle name="Normal 13 10 2" xfId="1631"/>
    <cellStyle name="Normal 13 2" xfId="1632"/>
    <cellStyle name="Normal 13 2 2" xfId="1633"/>
    <cellStyle name="Normal 13 2 3" xfId="1634"/>
    <cellStyle name="Normal 13 2 4" xfId="1635"/>
    <cellStyle name="Normal 13 3" xfId="1636"/>
    <cellStyle name="Normal 13 3 2" xfId="1637"/>
    <cellStyle name="Normal 13 3 3" xfId="1638"/>
    <cellStyle name="Normal 13 3 4" xfId="1639"/>
    <cellStyle name="Normal 13 4" xfId="1640"/>
    <cellStyle name="Normal 13 4 2" xfId="1641"/>
    <cellStyle name="Normal 13 4 3" xfId="1642"/>
    <cellStyle name="Normal 13 5" xfId="1643"/>
    <cellStyle name="Normal 13 5 2" xfId="1644"/>
    <cellStyle name="Normal 13 5 3" xfId="1645"/>
    <cellStyle name="Normal 13 6" xfId="1646"/>
    <cellStyle name="Normal 13 6 2" xfId="1647"/>
    <cellStyle name="Normal 13 6 2 2" xfId="1648"/>
    <cellStyle name="Normal 13 6 3" xfId="1649"/>
    <cellStyle name="Normal 13 6 3 2" xfId="1650"/>
    <cellStyle name="Normal 13 6 4" xfId="1651"/>
    <cellStyle name="Normal 13 6 4 2" xfId="1652"/>
    <cellStyle name="Normal 13 6 5" xfId="1653"/>
    <cellStyle name="Normal 13 6 5 2" xfId="1654"/>
    <cellStyle name="Normal 13 6 6" xfId="1655"/>
    <cellStyle name="Normal 13 6 6 2" xfId="1656"/>
    <cellStyle name="Normal 13 6 7" xfId="1657"/>
    <cellStyle name="Normal 13 6 8" xfId="1658"/>
    <cellStyle name="Normal 13 7" xfId="1659"/>
    <cellStyle name="Normal 13 7 2" xfId="1660"/>
    <cellStyle name="Normal 13 7 2 2" xfId="1661"/>
    <cellStyle name="Normal 13 7 3" xfId="1662"/>
    <cellStyle name="Normal 13 7 3 2" xfId="1663"/>
    <cellStyle name="Normal 13 7 4" xfId="1664"/>
    <cellStyle name="Normal 13 7 4 2" xfId="1665"/>
    <cellStyle name="Normal 13 7 5" xfId="1666"/>
    <cellStyle name="Normal 13 7 5 2" xfId="1667"/>
    <cellStyle name="Normal 13 7 6" xfId="1668"/>
    <cellStyle name="Normal 13 7 6 2" xfId="1669"/>
    <cellStyle name="Normal 13 7 7" xfId="1670"/>
    <cellStyle name="Normal 13 7 8" xfId="1671"/>
    <cellStyle name="Normal 13 8" xfId="1672"/>
    <cellStyle name="Normal 13 8 2" xfId="1673"/>
    <cellStyle name="Normal 13 8 3" xfId="1674"/>
    <cellStyle name="Normal 13 9" xfId="1675"/>
    <cellStyle name="Normal 13 9 2" xfId="1676"/>
    <cellStyle name="Normal 14" xfId="1677"/>
    <cellStyle name="Normal 14 2" xfId="1678"/>
    <cellStyle name="Normal 14 2 2" xfId="1679"/>
    <cellStyle name="Normal 14 2 2 2" xfId="1680"/>
    <cellStyle name="Normal 14 2 3" xfId="1681"/>
    <cellStyle name="Normal 14 3" xfId="1682"/>
    <cellStyle name="Normal 14 3 2" xfId="1683"/>
    <cellStyle name="Normal 14 3 3" xfId="1684"/>
    <cellStyle name="Normal 14 4" xfId="1685"/>
    <cellStyle name="Normal 14 5" xfId="1686"/>
    <cellStyle name="Normal 15" xfId="1687"/>
    <cellStyle name="Normal 15 2" xfId="1688"/>
    <cellStyle name="Normal 15 2 2" xfId="1689"/>
    <cellStyle name="Normal 15 2 2 2" xfId="1690"/>
    <cellStyle name="Normal 15 2 3" xfId="1691"/>
    <cellStyle name="Normal 15 2 4" xfId="1692"/>
    <cellStyle name="Normal 15 3" xfId="1693"/>
    <cellStyle name="Normal 15 3 2" xfId="1694"/>
    <cellStyle name="Normal 15 3 3" xfId="1695"/>
    <cellStyle name="Normal 15 4" xfId="1696"/>
    <cellStyle name="Normal 15 5" xfId="1697"/>
    <cellStyle name="Normal 16" xfId="1698"/>
    <cellStyle name="Normal 16 2" xfId="1699"/>
    <cellStyle name="Normal 16 2 2" xfId="1700"/>
    <cellStyle name="Normal 16 2 3" xfId="1701"/>
    <cellStyle name="Normal 16 2 4" xfId="1702"/>
    <cellStyle name="Normal 16 3" xfId="1703"/>
    <cellStyle name="Normal 16 3 2" xfId="1704"/>
    <cellStyle name="Normal 16 3 3" xfId="1705"/>
    <cellStyle name="Normal 16 3 4" xfId="1706"/>
    <cellStyle name="Normal 16 4" xfId="1707"/>
    <cellStyle name="Normal 16 4 2" xfId="1708"/>
    <cellStyle name="Normal 16 5" xfId="1709"/>
    <cellStyle name="Normal 17" xfId="1710"/>
    <cellStyle name="Normal 17 2" xfId="1711"/>
    <cellStyle name="Normal 17 2 2" xfId="1712"/>
    <cellStyle name="Normal 17 3" xfId="1713"/>
    <cellStyle name="Normal 17 4" xfId="1714"/>
    <cellStyle name="Normal 18" xfId="1715"/>
    <cellStyle name="Normal 18 2" xfId="1716"/>
    <cellStyle name="Normal 18 2 2" xfId="1717"/>
    <cellStyle name="Normal 18 2 3" xfId="1718"/>
    <cellStyle name="Normal 18 3" xfId="1719"/>
    <cellStyle name="Normal 18 4" xfId="1720"/>
    <cellStyle name="Normal 19" xfId="1721"/>
    <cellStyle name="Normal 19 2" xfId="1722"/>
    <cellStyle name="Normal 19 2 2" xfId="1723"/>
    <cellStyle name="Normal 19 2 2 2" xfId="1724"/>
    <cellStyle name="Normal 19 2 3" xfId="1725"/>
    <cellStyle name="Normal 19 2 4" xfId="1726"/>
    <cellStyle name="Normal 19 3" xfId="1727"/>
    <cellStyle name="Normal 19 4" xfId="1728"/>
    <cellStyle name="Normal 2" xfId="1729"/>
    <cellStyle name="Normal 2 1" xfId="1730"/>
    <cellStyle name="Normal 2 10" xfId="1731"/>
    <cellStyle name="Normal 2 10 2" xfId="1732"/>
    <cellStyle name="Normal 2 10 3" xfId="1733"/>
    <cellStyle name="Normal 2 11" xfId="1734"/>
    <cellStyle name="Normal 2 11 2" xfId="1735"/>
    <cellStyle name="Normal 2 11 3" xfId="1736"/>
    <cellStyle name="Normal 2 12" xfId="1737"/>
    <cellStyle name="Normal 2 12 2" xfId="1738"/>
    <cellStyle name="Normal 2 12 3" xfId="1739"/>
    <cellStyle name="Normal 2 13" xfId="1740"/>
    <cellStyle name="Normal 2 13 10" xfId="1741"/>
    <cellStyle name="Normal 2 13 11" xfId="1742"/>
    <cellStyle name="Normal 2 13 12" xfId="1743"/>
    <cellStyle name="Normal 2 13 13" xfId="1744"/>
    <cellStyle name="Normal 2 13 14" xfId="1745"/>
    <cellStyle name="Normal 2 13 15" xfId="1746"/>
    <cellStyle name="Normal 2 13 16" xfId="1747"/>
    <cellStyle name="Normal 2 13 17" xfId="1748"/>
    <cellStyle name="Normal 2 13 18" xfId="1749"/>
    <cellStyle name="Normal 2 13 19" xfId="1750"/>
    <cellStyle name="Normal 2 13 2" xfId="1751"/>
    <cellStyle name="Normal 2 13 2 2" xfId="1752"/>
    <cellStyle name="Normal 2 13 20" xfId="1753"/>
    <cellStyle name="Normal 2 13 21" xfId="1754"/>
    <cellStyle name="Normal 2 13 22" xfId="1755"/>
    <cellStyle name="Normal 2 13 23" xfId="1756"/>
    <cellStyle name="Normal 2 13 3" xfId="1757"/>
    <cellStyle name="Normal 2 13 4" xfId="1758"/>
    <cellStyle name="Normal 2 13 5" xfId="1759"/>
    <cellStyle name="Normal 2 13 6" xfId="1760"/>
    <cellStyle name="Normal 2 13 7" xfId="1761"/>
    <cellStyle name="Normal 2 13 8" xfId="1762"/>
    <cellStyle name="Normal 2 13 9" xfId="1763"/>
    <cellStyle name="Normal 2 14" xfId="1764"/>
    <cellStyle name="Normal 2 14 2" xfId="1765"/>
    <cellStyle name="Normal 2 14 3" xfId="1766"/>
    <cellStyle name="Normal 2 15" xfId="1767"/>
    <cellStyle name="Normal 2 15 2" xfId="1768"/>
    <cellStyle name="Normal 2 15 3" xfId="1769"/>
    <cellStyle name="Normal 2 16" xfId="1770"/>
    <cellStyle name="Normal 2 16 2" xfId="1771"/>
    <cellStyle name="Normal 2 17" xfId="1772"/>
    <cellStyle name="Normal 2 17 2" xfId="1773"/>
    <cellStyle name="Normal 2 18" xfId="1774"/>
    <cellStyle name="Normal 2 19" xfId="1775"/>
    <cellStyle name="Normal 2 2" xfId="1776"/>
    <cellStyle name="Normal 2 2 10" xfId="1777"/>
    <cellStyle name="Normal 2 2 10 2" xfId="1778"/>
    <cellStyle name="Normal 2 2 11" xfId="1779"/>
    <cellStyle name="Normal 2 2 11 2" xfId="1780"/>
    <cellStyle name="Normal 2 2 12" xfId="1781"/>
    <cellStyle name="Normal 2 2 12 2" xfId="1782"/>
    <cellStyle name="Normal 2 2 13" xfId="1783"/>
    <cellStyle name="Normal 2 2 13 2" xfId="1784"/>
    <cellStyle name="Normal 2 2 14" xfId="1785"/>
    <cellStyle name="Normal 2 2 14 2" xfId="1786"/>
    <cellStyle name="Normal 2 2 15" xfId="1787"/>
    <cellStyle name="Normal 2 2 16" xfId="1788"/>
    <cellStyle name="Normal 2 2 2" xfId="1789"/>
    <cellStyle name="Normal 2 2 2 10" xfId="1790"/>
    <cellStyle name="Normal 2 2 2 10 2" xfId="1791"/>
    <cellStyle name="Normal 2 2 2 11" xfId="1792"/>
    <cellStyle name="Normal 2 2 2 11 2" xfId="1793"/>
    <cellStyle name="Normal 2 2 2 12" xfId="1794"/>
    <cellStyle name="Normal 2 2 2 12 2" xfId="1795"/>
    <cellStyle name="Normal 2 2 2 13" xfId="1796"/>
    <cellStyle name="Normal 2 2 2 14" xfId="1797"/>
    <cellStyle name="Normal 2 2 2 2" xfId="1798"/>
    <cellStyle name="Normal 2 2 2 2 10" xfId="1799"/>
    <cellStyle name="Normal 2 2 2 2 10 2" xfId="1800"/>
    <cellStyle name="Normal 2 2 2 2 11" xfId="1801"/>
    <cellStyle name="Normal 2 2 2 2 11 2" xfId="1802"/>
    <cellStyle name="Normal 2 2 2 2 12" xfId="1803"/>
    <cellStyle name="Normal 2 2 2 2 13" xfId="1804"/>
    <cellStyle name="Normal 2 2 2 2 2" xfId="1805"/>
    <cellStyle name="Normal 2 2 2 2 2 2" xfId="1806"/>
    <cellStyle name="Normal 2 2 2 2 3" xfId="1807"/>
    <cellStyle name="Normal 2 2 2 2 3 2" xfId="1808"/>
    <cellStyle name="Normal 2 2 2 2 4" xfId="1809"/>
    <cellStyle name="Normal 2 2 2 2 4 2" xfId="1810"/>
    <cellStyle name="Normal 2 2 2 2 5" xfId="1811"/>
    <cellStyle name="Normal 2 2 2 2 5 2" xfId="1812"/>
    <cellStyle name="Normal 2 2 2 2 6" xfId="1813"/>
    <cellStyle name="Normal 2 2 2 2 6 2" xfId="1814"/>
    <cellStyle name="Normal 2 2 2 2 7" xfId="1815"/>
    <cellStyle name="Normal 2 2 2 2 7 2" xfId="1816"/>
    <cellStyle name="Normal 2 2 2 2 8" xfId="1817"/>
    <cellStyle name="Normal 2 2 2 2 8 2" xfId="1818"/>
    <cellStyle name="Normal 2 2 2 2 9" xfId="1819"/>
    <cellStyle name="Normal 2 2 2 2 9 2" xfId="1820"/>
    <cellStyle name="Normal 2 2 2 3" xfId="1821"/>
    <cellStyle name="Normal 2 2 2 3 2" xfId="1822"/>
    <cellStyle name="Normal 2 2 2 3 3" xfId="1823"/>
    <cellStyle name="Normal 2 2 2 4" xfId="1824"/>
    <cellStyle name="Normal 2 2 2 4 2" xfId="1825"/>
    <cellStyle name="Normal 2 2 2 4 3" xfId="1826"/>
    <cellStyle name="Normal 2 2 2 4 4" xfId="1827"/>
    <cellStyle name="Normal 2 2 2 5" xfId="1828"/>
    <cellStyle name="Normal 2 2 2 5 2" xfId="1829"/>
    <cellStyle name="Normal 2 2 2 5 3" xfId="1830"/>
    <cellStyle name="Normal 2 2 2 6" xfId="1831"/>
    <cellStyle name="Normal 2 2 2 6 2" xfId="1832"/>
    <cellStyle name="Normal 2 2 2 6 3" xfId="1833"/>
    <cellStyle name="Normal 2 2 2 7" xfId="1834"/>
    <cellStyle name="Normal 2 2 2 7 2" xfId="1835"/>
    <cellStyle name="Normal 2 2 2 7 3" xfId="1836"/>
    <cellStyle name="Normal 2 2 2 8" xfId="1837"/>
    <cellStyle name="Normal 2 2 2 8 2" xfId="1838"/>
    <cellStyle name="Normal 2 2 2 8 3" xfId="1839"/>
    <cellStyle name="Normal 2 2 2 9" xfId="1840"/>
    <cellStyle name="Normal 2 2 2 9 2" xfId="1841"/>
    <cellStyle name="Normal 2 2 3" xfId="1842"/>
    <cellStyle name="Normal 2 2 3 2" xfId="1843"/>
    <cellStyle name="Normal 2 2 3 2 2" xfId="1844"/>
    <cellStyle name="Normal 2 2 3 3" xfId="1845"/>
    <cellStyle name="Normal 2 2 3 4" xfId="1846"/>
    <cellStyle name="Normal 2 2 3 5" xfId="1847"/>
    <cellStyle name="Normal 2 2 4" xfId="1848"/>
    <cellStyle name="Normal 2 2 4 2" xfId="1849"/>
    <cellStyle name="Normal 2 2 4 3" xfId="1850"/>
    <cellStyle name="Normal 2 2 4 4" xfId="1851"/>
    <cellStyle name="Normal 2 2 5" xfId="1852"/>
    <cellStyle name="Normal 2 2 5 2" xfId="1853"/>
    <cellStyle name="Normal 2 2 5 3" xfId="1854"/>
    <cellStyle name="Normal 2 2 6" xfId="1855"/>
    <cellStyle name="Normal 2 2 6 2" xfId="1856"/>
    <cellStyle name="Normal 2 2 6 3" xfId="1857"/>
    <cellStyle name="Normal 2 2 7" xfId="1858"/>
    <cellStyle name="Normal 2 2 7 2" xfId="1859"/>
    <cellStyle name="Normal 2 2 7 3" xfId="1860"/>
    <cellStyle name="Normal 2 2 8" xfId="1861"/>
    <cellStyle name="Normal 2 2 8 2" xfId="1862"/>
    <cellStyle name="Normal 2 2 9" xfId="1863"/>
    <cellStyle name="Normal 2 2 9 2" xfId="1864"/>
    <cellStyle name="Normal 2 20" xfId="1865"/>
    <cellStyle name="Normal 2 21" xfId="1866"/>
    <cellStyle name="Normal 2 22" xfId="1867"/>
    <cellStyle name="Normal 2 23" xfId="1868"/>
    <cellStyle name="Normal 2 24" xfId="1869"/>
    <cellStyle name="Normal 2 25" xfId="1870"/>
    <cellStyle name="Normal 2 26" xfId="1871"/>
    <cellStyle name="Normal 2 27" xfId="1872"/>
    <cellStyle name="Normal 2 28" xfId="1873"/>
    <cellStyle name="Normal 2 29" xfId="1874"/>
    <cellStyle name="Normal 2 3" xfId="1875"/>
    <cellStyle name="Normal 2 3 10" xfId="1876"/>
    <cellStyle name="Normal 2 3 10 2" xfId="1877"/>
    <cellStyle name="Normal 2 3 11" xfId="1878"/>
    <cellStyle name="Normal 2 3 11 2" xfId="1879"/>
    <cellStyle name="Normal 2 3 12" xfId="1880"/>
    <cellStyle name="Normal 2 3 12 2" xfId="1881"/>
    <cellStyle name="Normal 2 3 13" xfId="1882"/>
    <cellStyle name="Normal 2 3 13 2" xfId="1883"/>
    <cellStyle name="Normal 2 3 14" xfId="1884"/>
    <cellStyle name="Normal 2 3 14 2" xfId="1885"/>
    <cellStyle name="Normal 2 3 14 3" xfId="1886"/>
    <cellStyle name="Normal 2 3 15" xfId="1887"/>
    <cellStyle name="Normal 2 3 15 2" xfId="1888"/>
    <cellStyle name="Normal 2 3 16" xfId="1889"/>
    <cellStyle name="Normal 2 3 16 2" xfId="1890"/>
    <cellStyle name="Normal 2 3 17" xfId="1891"/>
    <cellStyle name="Normal 2 3 18" xfId="1892"/>
    <cellStyle name="Normal 2 3 19" xfId="1893"/>
    <cellStyle name="Normal 2 3 2" xfId="1894"/>
    <cellStyle name="Normal 2 3 2 10" xfId="1895"/>
    <cellStyle name="Normal 2 3 2 10 2" xfId="1896"/>
    <cellStyle name="Normal 2 3 2 11" xfId="1897"/>
    <cellStyle name="Normal 2 3 2 11 2" xfId="1898"/>
    <cellStyle name="Normal 2 3 2 12" xfId="1899"/>
    <cellStyle name="Normal 2 3 2 13" xfId="1900"/>
    <cellStyle name="Normal 2 3 2 14" xfId="1901"/>
    <cellStyle name="Normal 2 3 2 2" xfId="1902"/>
    <cellStyle name="Normal 2 3 2 2 10" xfId="1903"/>
    <cellStyle name="Normal 2 3 2 2 10 2" xfId="1904"/>
    <cellStyle name="Normal 2 3 2 2 11" xfId="1905"/>
    <cellStyle name="Normal 2 3 2 2 11 2" xfId="1906"/>
    <cellStyle name="Normal 2 3 2 2 12" xfId="1907"/>
    <cellStyle name="Normal 2 3 2 2 13" xfId="1908"/>
    <cellStyle name="Normal 2 3 2 2 14" xfId="1909"/>
    <cellStyle name="Normal 2 3 2 2 2" xfId="1910"/>
    <cellStyle name="Normal 2 3 2 2 2 2" xfId="1911"/>
    <cellStyle name="Normal 2 3 2 2 2 3" xfId="1912"/>
    <cellStyle name="Normal 2 3 2 2 3" xfId="1913"/>
    <cellStyle name="Normal 2 3 2 2 3 2" xfId="1914"/>
    <cellStyle name="Normal 2 3 2 2 4" xfId="1915"/>
    <cellStyle name="Normal 2 3 2 2 4 2" xfId="1916"/>
    <cellStyle name="Normal 2 3 2 2 5" xfId="1917"/>
    <cellStyle name="Normal 2 3 2 2 5 2" xfId="1918"/>
    <cellStyle name="Normal 2 3 2 2 6" xfId="1919"/>
    <cellStyle name="Normal 2 3 2 2 6 2" xfId="1920"/>
    <cellStyle name="Normal 2 3 2 2 7" xfId="1921"/>
    <cellStyle name="Normal 2 3 2 2 7 2" xfId="1922"/>
    <cellStyle name="Normal 2 3 2 2 8" xfId="1923"/>
    <cellStyle name="Normal 2 3 2 2 8 2" xfId="1924"/>
    <cellStyle name="Normal 2 3 2 2 9" xfId="1925"/>
    <cellStyle name="Normal 2 3 2 2 9 2" xfId="1926"/>
    <cellStyle name="Normal 2 3 2 3" xfId="1927"/>
    <cellStyle name="Normal 2 3 2 3 2" xfId="1928"/>
    <cellStyle name="Normal 2 3 2 3 3" xfId="1929"/>
    <cellStyle name="Normal 2 3 2 4" xfId="1930"/>
    <cellStyle name="Normal 2 3 2 4 2" xfId="1931"/>
    <cellStyle name="Normal 2 3 2 4 3" xfId="1932"/>
    <cellStyle name="Normal 2 3 2 5" xfId="1933"/>
    <cellStyle name="Normal 2 3 2 5 2" xfId="1934"/>
    <cellStyle name="Normal 2 3 2 6" xfId="1935"/>
    <cellStyle name="Normal 2 3 2 6 2" xfId="1936"/>
    <cellStyle name="Normal 2 3 2 7" xfId="1937"/>
    <cellStyle name="Normal 2 3 2 7 2" xfId="1938"/>
    <cellStyle name="Normal 2 3 2 8" xfId="1939"/>
    <cellStyle name="Normal 2 3 2 8 2" xfId="1940"/>
    <cellStyle name="Normal 2 3 2 9" xfId="1941"/>
    <cellStyle name="Normal 2 3 2 9 2" xfId="1942"/>
    <cellStyle name="Normal 2 3 2_Copy of Uploaded Estimate ( Nellore)" xfId="1943"/>
    <cellStyle name="Normal 2 3 20" xfId="1944"/>
    <cellStyle name="Normal 2 3 21" xfId="1945"/>
    <cellStyle name="Normal 2 3 22" xfId="1946"/>
    <cellStyle name="Normal 2 3 23" xfId="1947"/>
    <cellStyle name="Normal 2 3 24" xfId="1948"/>
    <cellStyle name="Normal 2 3 25" xfId="1949"/>
    <cellStyle name="Normal 2 3 26" xfId="1950"/>
    <cellStyle name="Normal 2 3 27" xfId="1951"/>
    <cellStyle name="Normal 2 3 28" xfId="1952"/>
    <cellStyle name="Normal 2 3 29" xfId="1953"/>
    <cellStyle name="Normal 2 3 3" xfId="1954"/>
    <cellStyle name="Normal 2 3 3 2" xfId="1955"/>
    <cellStyle name="Normal 2 3 3 3" xfId="1956"/>
    <cellStyle name="Normal 2 3 3 4" xfId="1957"/>
    <cellStyle name="Normal 2 3 30" xfId="1958"/>
    <cellStyle name="Normal 2 3 31" xfId="1959"/>
    <cellStyle name="Normal 2 3 32" xfId="1960"/>
    <cellStyle name="Normal 2 3 33" xfId="1961"/>
    <cellStyle name="Normal 2 3 34" xfId="1962"/>
    <cellStyle name="Normal 2 3 35" xfId="1963"/>
    <cellStyle name="Normal 2 3 36" xfId="1964"/>
    <cellStyle name="Normal 2 3 37" xfId="1965"/>
    <cellStyle name="Normal 2 3 38" xfId="1966"/>
    <cellStyle name="Normal 2 3 39" xfId="1967"/>
    <cellStyle name="Normal 2 3 4" xfId="1968"/>
    <cellStyle name="Normal 2 3 4 2" xfId="1969"/>
    <cellStyle name="Normal 2 3 4 3" xfId="1970"/>
    <cellStyle name="Normal 2 3 40" xfId="1971"/>
    <cellStyle name="Normal 2 3 41" xfId="1972"/>
    <cellStyle name="Normal 2 3 5" xfId="1973"/>
    <cellStyle name="Normal 2 3 5 2" xfId="1974"/>
    <cellStyle name="Normal 2 3 5 3" xfId="1975"/>
    <cellStyle name="Normal 2 3 6" xfId="1976"/>
    <cellStyle name="Normal 2 3 6 2" xfId="1977"/>
    <cellStyle name="Normal 2 3 6 3" xfId="1978"/>
    <cellStyle name="Normal 2 3 7" xfId="1979"/>
    <cellStyle name="Normal 2 3 7 2" xfId="1980"/>
    <cellStyle name="Normal 2 3 7 3" xfId="1981"/>
    <cellStyle name="Normal 2 3 8" xfId="1982"/>
    <cellStyle name="Normal 2 3 8 2" xfId="1983"/>
    <cellStyle name="Normal 2 3 8 3" xfId="1984"/>
    <cellStyle name="Normal 2 3 9" xfId="1985"/>
    <cellStyle name="Normal 2 3 9 2" xfId="1986"/>
    <cellStyle name="Normal 2 3_BANGALORE 13-02-2012" xfId="1987"/>
    <cellStyle name="Normal 2 30" xfId="1988"/>
    <cellStyle name="Normal 2 31" xfId="1989"/>
    <cellStyle name="Normal 2 32" xfId="1990"/>
    <cellStyle name="Normal 2 33" xfId="1991"/>
    <cellStyle name="Normal 2 34" xfId="1992"/>
    <cellStyle name="Normal 2 35" xfId="1993"/>
    <cellStyle name="Normal 2 36" xfId="1994"/>
    <cellStyle name="Normal 2 37" xfId="1995"/>
    <cellStyle name="Normal 2 38" xfId="1996"/>
    <cellStyle name="Normal 2 39" xfId="1997"/>
    <cellStyle name="Normal 2 4" xfId="1998"/>
    <cellStyle name="Normal 2 4 10" xfId="1999"/>
    <cellStyle name="Normal 2 4 10 2" xfId="2000"/>
    <cellStyle name="Normal 2 4 11" xfId="2001"/>
    <cellStyle name="Normal 2 4 11 2" xfId="2002"/>
    <cellStyle name="Normal 2 4 12" xfId="2003"/>
    <cellStyle name="Normal 2 4 12 2" xfId="2004"/>
    <cellStyle name="Normal 2 4 13" xfId="2005"/>
    <cellStyle name="Normal 2 4 13 2" xfId="2006"/>
    <cellStyle name="Normal 2 4 14" xfId="2007"/>
    <cellStyle name="Normal 2 4 14 2" xfId="2008"/>
    <cellStyle name="Normal 2 4 15" xfId="2009"/>
    <cellStyle name="Normal 2 4 15 2" xfId="2010"/>
    <cellStyle name="Normal 2 4 16" xfId="2011"/>
    <cellStyle name="Normal 2 4 16 2" xfId="2012"/>
    <cellStyle name="Normal 2 4 17" xfId="2013"/>
    <cellStyle name="Normal 2 4 17 2" xfId="2014"/>
    <cellStyle name="Normal 2 4 17 3" xfId="2015"/>
    <cellStyle name="Normal 2 4 18" xfId="2016"/>
    <cellStyle name="Normal 2 4 19" xfId="2017"/>
    <cellStyle name="Normal 2 4 19 2" xfId="2018"/>
    <cellStyle name="Normal 2 4 2" xfId="2019"/>
    <cellStyle name="Normal 2 4 2 2" xfId="2020"/>
    <cellStyle name="Normal 2 4 2 2 2" xfId="2021"/>
    <cellStyle name="Normal 2 4 2 2 2 2" xfId="2022"/>
    <cellStyle name="Normal 2 4 2 2 3" xfId="2023"/>
    <cellStyle name="Normal 2 4 2 2 3 2" xfId="2024"/>
    <cellStyle name="Normal 2 4 2 2 4" xfId="2025"/>
    <cellStyle name="Normal 2 4 2 2 4 2" xfId="2026"/>
    <cellStyle name="Normal 2 4 2 2 5" xfId="2027"/>
    <cellStyle name="Normal 2 4 2 2 5 2" xfId="2028"/>
    <cellStyle name="Normal 2 4 2 2 6" xfId="2029"/>
    <cellStyle name="Normal 2 4 2 2 6 2" xfId="2030"/>
    <cellStyle name="Normal 2 4 2 2 7" xfId="2031"/>
    <cellStyle name="Normal 2 4 2 2 8" xfId="2032"/>
    <cellStyle name="Normal 2 4 2 3" xfId="2033"/>
    <cellStyle name="Normal 2 4 2 3 2" xfId="2034"/>
    <cellStyle name="Normal 2 4 2 3 2 2" xfId="2035"/>
    <cellStyle name="Normal 2 4 2 3 3" xfId="2036"/>
    <cellStyle name="Normal 2 4 2 3 3 2" xfId="2037"/>
    <cellStyle name="Normal 2 4 2 3 4" xfId="2038"/>
    <cellStyle name="Normal 2 4 2 3 4 2" xfId="2039"/>
    <cellStyle name="Normal 2 4 2 3 5" xfId="2040"/>
    <cellStyle name="Normal 2 4 2 3 5 2" xfId="2041"/>
    <cellStyle name="Normal 2 4 2 3 6" xfId="2042"/>
    <cellStyle name="Normal 2 4 2 3 6 2" xfId="2043"/>
    <cellStyle name="Normal 2 4 2 3 7" xfId="2044"/>
    <cellStyle name="Normal 2 4 2 3 8" xfId="2045"/>
    <cellStyle name="Normal 2 4 2 4" xfId="2046"/>
    <cellStyle name="Normal 2 4 2 4 2" xfId="2047"/>
    <cellStyle name="Normal 2 4 2 4 2 2" xfId="2048"/>
    <cellStyle name="Normal 2 4 2 4 3" xfId="2049"/>
    <cellStyle name="Normal 2 4 2 4 3 2" xfId="2050"/>
    <cellStyle name="Normal 2 4 2 4 4" xfId="2051"/>
    <cellStyle name="Normal 2 4 2 4 4 2" xfId="2052"/>
    <cellStyle name="Normal 2 4 2 4 5" xfId="2053"/>
    <cellStyle name="Normal 2 4 2 4 5 2" xfId="2054"/>
    <cellStyle name="Normal 2 4 2 4 6" xfId="2055"/>
    <cellStyle name="Normal 2 4 2 4 6 2" xfId="2056"/>
    <cellStyle name="Normal 2 4 2 4 7" xfId="2057"/>
    <cellStyle name="Normal 2 4 2 4 8" xfId="2058"/>
    <cellStyle name="Normal 2 4 2 5" xfId="2059"/>
    <cellStyle name="Normal 2 4 2 5 2" xfId="2060"/>
    <cellStyle name="Normal 2 4 2 5 2 2" xfId="2061"/>
    <cellStyle name="Normal 2 4 2 5 3" xfId="2062"/>
    <cellStyle name="Normal 2 4 2 5 3 2" xfId="2063"/>
    <cellStyle name="Normal 2 4 2 5 4" xfId="2064"/>
    <cellStyle name="Normal 2 4 2 5 4 2" xfId="2065"/>
    <cellStyle name="Normal 2 4 2 5 5" xfId="2066"/>
    <cellStyle name="Normal 2 4 2 5 5 2" xfId="2067"/>
    <cellStyle name="Normal 2 4 2 5 6" xfId="2068"/>
    <cellStyle name="Normal 2 4 2 5 6 2" xfId="2069"/>
    <cellStyle name="Normal 2 4 2 5 7" xfId="2070"/>
    <cellStyle name="Normal 2 4 2 6" xfId="2071"/>
    <cellStyle name="Normal 2 4 2 7" xfId="2072"/>
    <cellStyle name="Normal 2 4 20" xfId="2073"/>
    <cellStyle name="Normal 2 4 21" xfId="2074"/>
    <cellStyle name="Normal 2 4 22" xfId="2075"/>
    <cellStyle name="Normal 2 4 23" xfId="2076"/>
    <cellStyle name="Normal 2 4 24" xfId="2077"/>
    <cellStyle name="Normal 2 4 25" xfId="2078"/>
    <cellStyle name="Normal 2 4 26" xfId="2079"/>
    <cellStyle name="Normal 2 4 27" xfId="2080"/>
    <cellStyle name="Normal 2 4 28" xfId="2081"/>
    <cellStyle name="Normal 2 4 29" xfId="2082"/>
    <cellStyle name="Normal 2 4 3" xfId="2083"/>
    <cellStyle name="Normal 2 4 3 2" xfId="2084"/>
    <cellStyle name="Normal 2 4 3 3" xfId="2085"/>
    <cellStyle name="Normal 2 4 30" xfId="2086"/>
    <cellStyle name="Normal 2 4 31" xfId="2087"/>
    <cellStyle name="Normal 2 4 32" xfId="2088"/>
    <cellStyle name="Normal 2 4 33" xfId="2089"/>
    <cellStyle name="Normal 2 4 34" xfId="2090"/>
    <cellStyle name="Normal 2 4 35" xfId="2091"/>
    <cellStyle name="Normal 2 4 36" xfId="2092"/>
    <cellStyle name="Normal 2 4 37" xfId="2093"/>
    <cellStyle name="Normal 2 4 38" xfId="2094"/>
    <cellStyle name="Normal 2 4 39" xfId="2095"/>
    <cellStyle name="Normal 2 4 4" xfId="2096"/>
    <cellStyle name="Normal 2 4 4 2" xfId="2097"/>
    <cellStyle name="Normal 2 4 5" xfId="2098"/>
    <cellStyle name="Normal 2 4 5 2" xfId="2099"/>
    <cellStyle name="Normal 2 4 6" xfId="2100"/>
    <cellStyle name="Normal 2 4 6 2" xfId="2101"/>
    <cellStyle name="Normal 2 4 7" xfId="2102"/>
    <cellStyle name="Normal 2 4 7 2" xfId="2103"/>
    <cellStyle name="Normal 2 4 8" xfId="2104"/>
    <cellStyle name="Normal 2 4 8 2" xfId="2105"/>
    <cellStyle name="Normal 2 4 9" xfId="2106"/>
    <cellStyle name="Normal 2 4 9 2" xfId="2107"/>
    <cellStyle name="Normal 2 4_Datas  2012-13" xfId="2108"/>
    <cellStyle name="Normal 2 40" xfId="2109"/>
    <cellStyle name="Normal 2 5" xfId="2110"/>
    <cellStyle name="Normal 2 5 10" xfId="2111"/>
    <cellStyle name="Normal 2 5 10 2" xfId="2112"/>
    <cellStyle name="Normal 2 5 11" xfId="2113"/>
    <cellStyle name="Normal 2 5 11 2" xfId="2114"/>
    <cellStyle name="Normal 2 5 12" xfId="2115"/>
    <cellStyle name="Normal 2 5 12 2" xfId="2116"/>
    <cellStyle name="Normal 2 5 13" xfId="2117"/>
    <cellStyle name="Normal 2 5 13 2" xfId="2118"/>
    <cellStyle name="Normal 2 5 14" xfId="2119"/>
    <cellStyle name="Normal 2 5 14 2" xfId="2120"/>
    <cellStyle name="Normal 2 5 15" xfId="2121"/>
    <cellStyle name="Normal 2 5 15 2" xfId="2122"/>
    <cellStyle name="Normal 2 5 16" xfId="2123"/>
    <cellStyle name="Normal 2 5 17" xfId="2124"/>
    <cellStyle name="Normal 2 5 2" xfId="2125"/>
    <cellStyle name="Normal 2 5 2 2" xfId="2126"/>
    <cellStyle name="Normal 2 5 2 3" xfId="2127"/>
    <cellStyle name="Normal 2 5 3" xfId="2128"/>
    <cellStyle name="Normal 2 5 3 2" xfId="2129"/>
    <cellStyle name="Normal 2 5 3 3" xfId="2130"/>
    <cellStyle name="Normal 2 5 4" xfId="2131"/>
    <cellStyle name="Normal 2 5 4 2" xfId="2132"/>
    <cellStyle name="Normal 2 5 4 3" xfId="2133"/>
    <cellStyle name="Normal 2 5 5" xfId="2134"/>
    <cellStyle name="Normal 2 5 5 2" xfId="2135"/>
    <cellStyle name="Normal 2 5 5 3" xfId="2136"/>
    <cellStyle name="Normal 2 5 6" xfId="2137"/>
    <cellStyle name="Normal 2 5 6 2" xfId="2138"/>
    <cellStyle name="Normal 2 5 7" xfId="2139"/>
    <cellStyle name="Normal 2 5 7 2" xfId="2140"/>
    <cellStyle name="Normal 2 5 8" xfId="2141"/>
    <cellStyle name="Normal 2 5 8 2" xfId="2142"/>
    <cellStyle name="Normal 2 5 9" xfId="2143"/>
    <cellStyle name="Normal 2 5 9 2" xfId="2144"/>
    <cellStyle name="Normal 2 6" xfId="2145"/>
    <cellStyle name="Normal 2 6 2" xfId="2146"/>
    <cellStyle name="Normal 2 6 2 2" xfId="2147"/>
    <cellStyle name="Normal 2 6 3" xfId="2148"/>
    <cellStyle name="Normal 2 6 3 2" xfId="2149"/>
    <cellStyle name="Normal 2 6 4" xfId="2150"/>
    <cellStyle name="Normal 2 6 4 2" xfId="2151"/>
    <cellStyle name="Normal 2 6 5" xfId="2152"/>
    <cellStyle name="Normal 2 6 5 2" xfId="2153"/>
    <cellStyle name="Normal 2 6 6" xfId="2154"/>
    <cellStyle name="Normal 2 6 6 2" xfId="2155"/>
    <cellStyle name="Normal 2 6 7" xfId="2156"/>
    <cellStyle name="Normal 2 6 7 2" xfId="2157"/>
    <cellStyle name="Normal 2 6 8" xfId="2158"/>
    <cellStyle name="Normal 2 6 9" xfId="2159"/>
    <cellStyle name="Normal 2 7" xfId="2160"/>
    <cellStyle name="Normal 2 7 2" xfId="2161"/>
    <cellStyle name="Normal 2 7 2 2" xfId="2162"/>
    <cellStyle name="Normal 2 7 3" xfId="2163"/>
    <cellStyle name="Normal 2 7 3 2" xfId="2164"/>
    <cellStyle name="Normal 2 7 4" xfId="2165"/>
    <cellStyle name="Normal 2 7 4 2" xfId="2166"/>
    <cellStyle name="Normal 2 7 5" xfId="2167"/>
    <cellStyle name="Normal 2 7 5 2" xfId="2168"/>
    <cellStyle name="Normal 2 7 6" xfId="2169"/>
    <cellStyle name="Normal 2 7 6 2" xfId="2170"/>
    <cellStyle name="Normal 2 7 7" xfId="2171"/>
    <cellStyle name="Normal 2 7 7 2" xfId="2172"/>
    <cellStyle name="Normal 2 7 8" xfId="2173"/>
    <cellStyle name="Normal 2 7 9" xfId="2174"/>
    <cellStyle name="Normal 2 8" xfId="2175"/>
    <cellStyle name="Normal 2 8 2" xfId="2176"/>
    <cellStyle name="Normal 2 8 2 2" xfId="2177"/>
    <cellStyle name="Normal 2 8 3" xfId="2178"/>
    <cellStyle name="Normal 2 8 3 2" xfId="2179"/>
    <cellStyle name="Normal 2 8 4" xfId="2180"/>
    <cellStyle name="Normal 2 8 4 2" xfId="2181"/>
    <cellStyle name="Normal 2 8 5" xfId="2182"/>
    <cellStyle name="Normal 2 8 5 2" xfId="2183"/>
    <cellStyle name="Normal 2 8 6" xfId="2184"/>
    <cellStyle name="Normal 2 8 6 2" xfId="2185"/>
    <cellStyle name="Normal 2 8 7" xfId="2186"/>
    <cellStyle name="Normal 2 9" xfId="2187"/>
    <cellStyle name="Normal 2 9 2" xfId="2188"/>
    <cellStyle name="Normal 2 9 2 2" xfId="2189"/>
    <cellStyle name="Normal 2 9 3" xfId="2190"/>
    <cellStyle name="Normal 2 9 4" xfId="2191"/>
    <cellStyle name="Normal 2_25-8-2010  ABS &amp; Det" xfId="2192"/>
    <cellStyle name="Normal 20" xfId="2193"/>
    <cellStyle name="Normal 20 2" xfId="2194"/>
    <cellStyle name="Normal 20 2 2" xfId="2195"/>
    <cellStyle name="Normal 20 2 3" xfId="2196"/>
    <cellStyle name="Normal 20 3" xfId="2197"/>
    <cellStyle name="Normal 20 3 2" xfId="2198"/>
    <cellStyle name="Normal 20 4" xfId="2199"/>
    <cellStyle name="Normal 20 5" xfId="2200"/>
    <cellStyle name="Normal 21" xfId="2201"/>
    <cellStyle name="Normal 21 2" xfId="2202"/>
    <cellStyle name="Normal 21 2 2" xfId="2203"/>
    <cellStyle name="Normal 21 2 3" xfId="2204"/>
    <cellStyle name="Normal 21 3" xfId="2205"/>
    <cellStyle name="Normal 21 4" xfId="2206"/>
    <cellStyle name="Normal 21 5" xfId="2207"/>
    <cellStyle name="Normal 21 6" xfId="2208"/>
    <cellStyle name="Normal 21 7" xfId="2209"/>
    <cellStyle name="Normal 21 8" xfId="2210"/>
    <cellStyle name="Normal 21 9" xfId="2211"/>
    <cellStyle name="Normal 22" xfId="2212"/>
    <cellStyle name="Normal 22 2" xfId="2213"/>
    <cellStyle name="Normal 22 2 2" xfId="2214"/>
    <cellStyle name="Normal 22 3" xfId="2215"/>
    <cellStyle name="Normal 22 3 2" xfId="2216"/>
    <cellStyle name="Normal 22 4" xfId="2217"/>
    <cellStyle name="Normal 22 5" xfId="2218"/>
    <cellStyle name="Normal 22 6" xfId="2219"/>
    <cellStyle name="Normal 22 7" xfId="2220"/>
    <cellStyle name="Normal 22 8" xfId="2221"/>
    <cellStyle name="Normal 23" xfId="2222"/>
    <cellStyle name="Normal 23 2" xfId="2223"/>
    <cellStyle name="Normal 23 2 2" xfId="2224"/>
    <cellStyle name="Normal 23 2 3" xfId="2225"/>
    <cellStyle name="Normal 23 2 4" xfId="2226"/>
    <cellStyle name="Normal 23 3" xfId="2227"/>
    <cellStyle name="Normal 23 4" xfId="2228"/>
    <cellStyle name="Normal 24" xfId="2229"/>
    <cellStyle name="Normal 24 2" xfId="2230"/>
    <cellStyle name="Normal 24 2 2" xfId="2231"/>
    <cellStyle name="Normal 24 2 3" xfId="2232"/>
    <cellStyle name="Normal 25" xfId="2233"/>
    <cellStyle name="Normal 25 2" xfId="2234"/>
    <cellStyle name="Normal 25 2 2" xfId="2235"/>
    <cellStyle name="Normal 25 3" xfId="2236"/>
    <cellStyle name="Normal 26" xfId="2237"/>
    <cellStyle name="Normal 26 2" xfId="2238"/>
    <cellStyle name="Normal 26 2 2" xfId="2239"/>
    <cellStyle name="Normal 26 3" xfId="2240"/>
    <cellStyle name="Normal 27" xfId="2241"/>
    <cellStyle name="Normal 27 2" xfId="2242"/>
    <cellStyle name="Normal 28" xfId="2243"/>
    <cellStyle name="Normal 28 2" xfId="2244"/>
    <cellStyle name="Normal 29" xfId="2245"/>
    <cellStyle name="Normal 29 2" xfId="2246"/>
    <cellStyle name="Normal 29 3" xfId="2247"/>
    <cellStyle name="Normal 29 4" xfId="2248"/>
    <cellStyle name="Normal 29 5" xfId="2249"/>
    <cellStyle name="Normal 29 6" xfId="2250"/>
    <cellStyle name="Normal 29 7" xfId="2251"/>
    <cellStyle name="Normal 29 8" xfId="2252"/>
    <cellStyle name="Normal 29 9" xfId="2253"/>
    <cellStyle name="Normal 3" xfId="2254"/>
    <cellStyle name="Normal 3 10" xfId="2255"/>
    <cellStyle name="Normal 3 10 2" xfId="2256"/>
    <cellStyle name="Normal 3 11" xfId="2257"/>
    <cellStyle name="Normal 3 11 2" xfId="2258"/>
    <cellStyle name="Normal 3 12" xfId="2259"/>
    <cellStyle name="Normal 3 12 2" xfId="2260"/>
    <cellStyle name="Normal 3 12 2 2" xfId="2261"/>
    <cellStyle name="Normal 3 12 3" xfId="2262"/>
    <cellStyle name="Normal 3 12 3 2" xfId="2263"/>
    <cellStyle name="Normal 3 12 4" xfId="2264"/>
    <cellStyle name="Normal 3 12 4 2" xfId="2265"/>
    <cellStyle name="Normal 3 12 5" xfId="2266"/>
    <cellStyle name="Normal 3 12 5 2" xfId="2267"/>
    <cellStyle name="Normal 3 12 6" xfId="2268"/>
    <cellStyle name="Normal 3 12 6 2" xfId="2269"/>
    <cellStyle name="Normal 3 12 7" xfId="2270"/>
    <cellStyle name="Normal 3 13" xfId="2271"/>
    <cellStyle name="Normal 3 13 2" xfId="2272"/>
    <cellStyle name="Normal 3 13 2 2" xfId="2273"/>
    <cellStyle name="Normal 3 13 3" xfId="2274"/>
    <cellStyle name="Normal 3 13 3 2" xfId="2275"/>
    <cellStyle name="Normal 3 13 4" xfId="2276"/>
    <cellStyle name="Normal 3 13 4 2" xfId="2277"/>
    <cellStyle name="Normal 3 13 5" xfId="2278"/>
    <cellStyle name="Normal 3 13 5 2" xfId="2279"/>
    <cellStyle name="Normal 3 13 6" xfId="2280"/>
    <cellStyle name="Normal 3 13 6 2" xfId="2281"/>
    <cellStyle name="Normal 3 13 7" xfId="2282"/>
    <cellStyle name="Normal 3 14" xfId="2283"/>
    <cellStyle name="Normal 3 14 2" xfId="2284"/>
    <cellStyle name="Normal 3 15" xfId="2285"/>
    <cellStyle name="Normal 3 15 2" xfId="2286"/>
    <cellStyle name="Normal 3 16" xfId="2287"/>
    <cellStyle name="Normal 3 16 2" xfId="2288"/>
    <cellStyle name="Normal 3 17" xfId="2289"/>
    <cellStyle name="Normal 3 18" xfId="2290"/>
    <cellStyle name="Normal 3 2" xfId="2291"/>
    <cellStyle name="Normal 3 2 10" xfId="2292"/>
    <cellStyle name="Normal 3 2 10 2" xfId="2293"/>
    <cellStyle name="Normal 3 2 11" xfId="2294"/>
    <cellStyle name="Normal 3 2 11 2" xfId="2295"/>
    <cellStyle name="Normal 3 2 12" xfId="2296"/>
    <cellStyle name="Normal 3 2 12 2" xfId="2297"/>
    <cellStyle name="Normal 3 2 13" xfId="2298"/>
    <cellStyle name="Normal 3 2 13 2" xfId="2299"/>
    <cellStyle name="Normal 3 2 14" xfId="2300"/>
    <cellStyle name="Normal 3 2 14 2" xfId="2301"/>
    <cellStyle name="Normal 3 2 15" xfId="2302"/>
    <cellStyle name="Normal 3 2 16" xfId="2303"/>
    <cellStyle name="Normal 3 2 2" xfId="2304"/>
    <cellStyle name="Normal 3 2 2 10" xfId="2305"/>
    <cellStyle name="Normal 3 2 2 10 2" xfId="2306"/>
    <cellStyle name="Normal 3 2 2 11" xfId="2307"/>
    <cellStyle name="Normal 3 2 2 11 2" xfId="2308"/>
    <cellStyle name="Normal 3 2 2 12" xfId="2309"/>
    <cellStyle name="Normal 3 2 2 12 2" xfId="2310"/>
    <cellStyle name="Normal 3 2 2 13" xfId="2311"/>
    <cellStyle name="Normal 3 2 2 14" xfId="2312"/>
    <cellStyle name="Normal 3 2 2 2" xfId="2313"/>
    <cellStyle name="Normal 3 2 2 2 2" xfId="2314"/>
    <cellStyle name="Normal 3 2 2 2 3" xfId="2315"/>
    <cellStyle name="Normal 3 2 2 3" xfId="2316"/>
    <cellStyle name="Normal 3 2 2 3 2" xfId="2317"/>
    <cellStyle name="Normal 3 2 2 3 3" xfId="2318"/>
    <cellStyle name="Normal 3 2 2 4" xfId="2319"/>
    <cellStyle name="Normal 3 2 2 4 2" xfId="2320"/>
    <cellStyle name="Normal 3 2 2 5" xfId="2321"/>
    <cellStyle name="Normal 3 2 2 5 2" xfId="2322"/>
    <cellStyle name="Normal 3 2 2 6" xfId="2323"/>
    <cellStyle name="Normal 3 2 2 6 2" xfId="2324"/>
    <cellStyle name="Normal 3 2 2 7" xfId="2325"/>
    <cellStyle name="Normal 3 2 2 7 2" xfId="2326"/>
    <cellStyle name="Normal 3 2 2 8" xfId="2327"/>
    <cellStyle name="Normal 3 2 2 8 2" xfId="2328"/>
    <cellStyle name="Normal 3 2 2 9" xfId="2329"/>
    <cellStyle name="Normal 3 2 2 9 2" xfId="2330"/>
    <cellStyle name="Normal 3 2 3" xfId="2331"/>
    <cellStyle name="Normal 3 2 3 2" xfId="2332"/>
    <cellStyle name="Normal 3 2 3 2 2" xfId="2333"/>
    <cellStyle name="Normal 3 2 3 3" xfId="2334"/>
    <cellStyle name="Normal 3 2 3 4" xfId="2335"/>
    <cellStyle name="Normal 3 2 3 5" xfId="2336"/>
    <cellStyle name="Normal 3 2 4" xfId="2337"/>
    <cellStyle name="Normal 3 2 4 2" xfId="2338"/>
    <cellStyle name="Normal 3 2 4 2 2" xfId="2339"/>
    <cellStyle name="Normal 3 2 4 3" xfId="2340"/>
    <cellStyle name="Normal 3 2 4 4" xfId="2341"/>
    <cellStyle name="Normal 3 2 5" xfId="2342"/>
    <cellStyle name="Normal 3 2 5 2" xfId="2343"/>
    <cellStyle name="Normal 3 2 5 3" xfId="2344"/>
    <cellStyle name="Normal 3 2 6" xfId="2345"/>
    <cellStyle name="Normal 3 2 6 2" xfId="2346"/>
    <cellStyle name="Normal 3 2 6 3" xfId="2347"/>
    <cellStyle name="Normal 3 2 7" xfId="2348"/>
    <cellStyle name="Normal 3 2 7 2" xfId="2349"/>
    <cellStyle name="Normal 3 2 8" xfId="2350"/>
    <cellStyle name="Normal 3 2 8 2" xfId="2351"/>
    <cellStyle name="Normal 3 2 9" xfId="2352"/>
    <cellStyle name="Normal 3 2 9 2" xfId="2353"/>
    <cellStyle name="Normal 3 2_New Rev Add-Mahanandi CIVIL-EST Datas &amp; Lead-2011-12" xfId="2354"/>
    <cellStyle name="Normal 3 3" xfId="2355"/>
    <cellStyle name="Normal 3 3 10" xfId="2356"/>
    <cellStyle name="Normal 3 3 10 2" xfId="2357"/>
    <cellStyle name="Normal 3 3 11" xfId="2358"/>
    <cellStyle name="Normal 3 3 11 2" xfId="2359"/>
    <cellStyle name="Normal 3 3 12" xfId="2360"/>
    <cellStyle name="Normal 3 3 12 2" xfId="2361"/>
    <cellStyle name="Normal 3 3 13" xfId="2362"/>
    <cellStyle name="Normal 3 3 13 2" xfId="2363"/>
    <cellStyle name="Normal 3 3 14" xfId="2364"/>
    <cellStyle name="Normal 3 3 15" xfId="2365"/>
    <cellStyle name="Normal 3 3 16" xfId="2366"/>
    <cellStyle name="Normal 3 3 2" xfId="2367"/>
    <cellStyle name="Normal 3 3 2 2" xfId="2368"/>
    <cellStyle name="Normal 3 3 2 3" xfId="2369"/>
    <cellStyle name="Normal 3 3 3" xfId="2370"/>
    <cellStyle name="Normal 3 3 3 2" xfId="2371"/>
    <cellStyle name="Normal 3 3 4" xfId="2372"/>
    <cellStyle name="Normal 3 3 4 2" xfId="2373"/>
    <cellStyle name="Normal 3 3 5" xfId="2374"/>
    <cellStyle name="Normal 3 3 5 2" xfId="2375"/>
    <cellStyle name="Normal 3 3 6" xfId="2376"/>
    <cellStyle name="Normal 3 3 6 2" xfId="2377"/>
    <cellStyle name="Normal 3 3 7" xfId="2378"/>
    <cellStyle name="Normal 3 3 7 2" xfId="2379"/>
    <cellStyle name="Normal 3 3 8" xfId="2380"/>
    <cellStyle name="Normal 3 3 8 2" xfId="2381"/>
    <cellStyle name="Normal 3 3 9" xfId="2382"/>
    <cellStyle name="Normal 3 3 9 2" xfId="2383"/>
    <cellStyle name="Normal 3 4" xfId="2384"/>
    <cellStyle name="Normal 3 4 2" xfId="2385"/>
    <cellStyle name="Normal 3 4 2 2" xfId="2386"/>
    <cellStyle name="Normal 3 4 2 2 2" xfId="2387"/>
    <cellStyle name="Normal 3 4 2 3" xfId="2388"/>
    <cellStyle name="Normal 3 4 3" xfId="2389"/>
    <cellStyle name="Normal 3 4 3 2" xfId="2390"/>
    <cellStyle name="Normal 3 4 4" xfId="2391"/>
    <cellStyle name="Normal 3 4 4 2" xfId="2392"/>
    <cellStyle name="Normal 3 4 5" xfId="2393"/>
    <cellStyle name="Normal 3 4 5 2" xfId="2394"/>
    <cellStyle name="Normal 3 4 6" xfId="2395"/>
    <cellStyle name="Normal 3 4 6 2" xfId="2396"/>
    <cellStyle name="Normal 3 4 7" xfId="2397"/>
    <cellStyle name="Normal 3 4 7 2" xfId="2398"/>
    <cellStyle name="Normal 3 4 8" xfId="2399"/>
    <cellStyle name="Normal 3 4 9" xfId="2400"/>
    <cellStyle name="Normal 3 5" xfId="2401"/>
    <cellStyle name="Normal 3 5 2" xfId="2402"/>
    <cellStyle name="Normal 3 5 2 2" xfId="2403"/>
    <cellStyle name="Normal 3 5 2 3" xfId="2404"/>
    <cellStyle name="Normal 3 5 3" xfId="2405"/>
    <cellStyle name="Normal 3 5 3 2" xfId="2406"/>
    <cellStyle name="Normal 3 5 4" xfId="2407"/>
    <cellStyle name="Normal 3 5 4 2" xfId="2408"/>
    <cellStyle name="Normal 3 5 5" xfId="2409"/>
    <cellStyle name="Normal 3 5 5 2" xfId="2410"/>
    <cellStyle name="Normal 3 5 6" xfId="2411"/>
    <cellStyle name="Normal 3 5 6 2" xfId="2412"/>
    <cellStyle name="Normal 3 5 7" xfId="2413"/>
    <cellStyle name="Normal 3 5 8" xfId="2414"/>
    <cellStyle name="Normal 3 6" xfId="2415"/>
    <cellStyle name="Normal 3 6 2" xfId="2416"/>
    <cellStyle name="Normal 3 6 3" xfId="2417"/>
    <cellStyle name="Normal 3 7" xfId="2418"/>
    <cellStyle name="Normal 3 7 2" xfId="2419"/>
    <cellStyle name="Normal 3 7 3" xfId="2420"/>
    <cellStyle name="Normal 3 8" xfId="2421"/>
    <cellStyle name="Normal 3 8 2" xfId="2422"/>
    <cellStyle name="Normal 3 9" xfId="2423"/>
    <cellStyle name="Normal 3 9 2" xfId="2424"/>
    <cellStyle name="Normal 3_BELUM landscape estmte" xfId="2425"/>
    <cellStyle name="Normal 30" xfId="2426"/>
    <cellStyle name="Normal 30 2" xfId="2427"/>
    <cellStyle name="Normal 30 3" xfId="2428"/>
    <cellStyle name="Normal 30 3 2" xfId="2429"/>
    <cellStyle name="Normal 30 4" xfId="2430"/>
    <cellStyle name="Normal 31" xfId="2431"/>
    <cellStyle name="Normal 31 2" xfId="2432"/>
    <cellStyle name="Normal 31 2 2" xfId="2433"/>
    <cellStyle name="Normal 32" xfId="2434"/>
    <cellStyle name="Normal 32 2" xfId="2435"/>
    <cellStyle name="Normal 32 3" xfId="2436"/>
    <cellStyle name="Normal 32 4" xfId="2437"/>
    <cellStyle name="Normal 32 5" xfId="2438"/>
    <cellStyle name="Normal 33" xfId="2439"/>
    <cellStyle name="Normal 33 2" xfId="2440"/>
    <cellStyle name="Normal 33 3" xfId="2441"/>
    <cellStyle name="Normal 34" xfId="2442"/>
    <cellStyle name="Normal 34 2" xfId="2443"/>
    <cellStyle name="Normal 34 3" xfId="2444"/>
    <cellStyle name="Normal 35" xfId="2445"/>
    <cellStyle name="Normal 35 2" xfId="2446"/>
    <cellStyle name="Normal 35 3" xfId="2447"/>
    <cellStyle name="Normal 36" xfId="2448"/>
    <cellStyle name="Normal 36 2" xfId="2449"/>
    <cellStyle name="Normal 36 3" xfId="2450"/>
    <cellStyle name="Normal 37" xfId="2451"/>
    <cellStyle name="Normal 37 2" xfId="2452"/>
    <cellStyle name="Normal 38" xfId="2453"/>
    <cellStyle name="Normal 38 2" xfId="2454"/>
    <cellStyle name="Normal 38 3" xfId="2455"/>
    <cellStyle name="Normal 39" xfId="2456"/>
    <cellStyle name="Normal 39 2" xfId="2457"/>
    <cellStyle name="Normal 4" xfId="2458"/>
    <cellStyle name="Normal 4 10" xfId="2459"/>
    <cellStyle name="Normal 4 11" xfId="2460"/>
    <cellStyle name="Normal 4 12" xfId="2461"/>
    <cellStyle name="Normal 4 13" xfId="2462"/>
    <cellStyle name="Normal 4 14" xfId="2463"/>
    <cellStyle name="Normal 4 15" xfId="2464"/>
    <cellStyle name="Normal 4 16" xfId="2465"/>
    <cellStyle name="Normal 4 17" xfId="2466"/>
    <cellStyle name="Normal 4 18" xfId="2467"/>
    <cellStyle name="Normal 4 19" xfId="2468"/>
    <cellStyle name="Normal 4 2" xfId="2469"/>
    <cellStyle name="Normal 4 2 10" xfId="2470"/>
    <cellStyle name="Normal 4 2 11" xfId="2471"/>
    <cellStyle name="Normal 4 2 12" xfId="2472"/>
    <cellStyle name="Normal 4 2 13" xfId="2473"/>
    <cellStyle name="Normal 4 2 14" xfId="2474"/>
    <cellStyle name="Normal 4 2 15" xfId="2475"/>
    <cellStyle name="Normal 4 2 16" xfId="2476"/>
    <cellStyle name="Normal 4 2 17" xfId="2477"/>
    <cellStyle name="Normal 4 2 18" xfId="2478"/>
    <cellStyle name="Normal 4 2 19" xfId="2479"/>
    <cellStyle name="Normal 4 2 2" xfId="2480"/>
    <cellStyle name="Normal 4 2 2 2" xfId="2481"/>
    <cellStyle name="Normal 4 2 2 3" xfId="2482"/>
    <cellStyle name="Normal 4 2 2 4" xfId="2483"/>
    <cellStyle name="Normal 4 2 20" xfId="2484"/>
    <cellStyle name="Normal 4 2 21" xfId="2485"/>
    <cellStyle name="Normal 4 2 22" xfId="2486"/>
    <cellStyle name="Normal 4 2 23" xfId="2487"/>
    <cellStyle name="Normal 4 2 24" xfId="2488"/>
    <cellStyle name="Normal 4 2 25" xfId="2489"/>
    <cellStyle name="Normal 4 2 26" xfId="2490"/>
    <cellStyle name="Normal 4 2 27" xfId="2491"/>
    <cellStyle name="Normal 4 2 28" xfId="2492"/>
    <cellStyle name="Normal 4 2 29" xfId="2493"/>
    <cellStyle name="Normal 4 2 3" xfId="2494"/>
    <cellStyle name="Normal 4 2 3 2" xfId="2495"/>
    <cellStyle name="Normal 4 2 30" xfId="2496"/>
    <cellStyle name="Normal 4 2 31" xfId="2497"/>
    <cellStyle name="Normal 4 2 32" xfId="2498"/>
    <cellStyle name="Normal 4 2 33" xfId="2499"/>
    <cellStyle name="Normal 4 2 34" xfId="2500"/>
    <cellStyle name="Normal 4 2 35" xfId="2501"/>
    <cellStyle name="Normal 4 2 4" xfId="2502"/>
    <cellStyle name="Normal 4 2 4 2" xfId="2503"/>
    <cellStyle name="Normal 4 2 5" xfId="2504"/>
    <cellStyle name="Normal 4 2 5 2" xfId="2505"/>
    <cellStyle name="Normal 4 2 6" xfId="2506"/>
    <cellStyle name="Normal 4 2 7" xfId="2507"/>
    <cellStyle name="Normal 4 2 8" xfId="2508"/>
    <cellStyle name="Normal 4 2 9" xfId="2509"/>
    <cellStyle name="Normal 4 2_Datas  2012-13" xfId="2510"/>
    <cellStyle name="Normal 4 20" xfId="2511"/>
    <cellStyle name="Normal 4 21" xfId="2512"/>
    <cellStyle name="Normal 4 22" xfId="2513"/>
    <cellStyle name="Normal 4 23" xfId="2514"/>
    <cellStyle name="Normal 4 24" xfId="2515"/>
    <cellStyle name="Normal 4 25" xfId="2516"/>
    <cellStyle name="Normal 4 26" xfId="2517"/>
    <cellStyle name="Normal 4 27" xfId="2518"/>
    <cellStyle name="Normal 4 28" xfId="2519"/>
    <cellStyle name="Normal 4 29" xfId="2520"/>
    <cellStyle name="Normal 4 3" xfId="2521"/>
    <cellStyle name="Normal 4 3 2" xfId="2522"/>
    <cellStyle name="Normal 4 3 2 2" xfId="2523"/>
    <cellStyle name="Normal 4 3 3" xfId="2524"/>
    <cellStyle name="Normal 4 3 4" xfId="2525"/>
    <cellStyle name="Normal 4 30" xfId="2526"/>
    <cellStyle name="Normal 4 31" xfId="2527"/>
    <cellStyle name="Normal 4 32" xfId="2528"/>
    <cellStyle name="Normal 4 33" xfId="2529"/>
    <cellStyle name="Normal 4 34" xfId="2530"/>
    <cellStyle name="Normal 4 35" xfId="2531"/>
    <cellStyle name="Normal 4 36" xfId="2532"/>
    <cellStyle name="Normal 4 37" xfId="2533"/>
    <cellStyle name="Normal 4 38" xfId="2534"/>
    <cellStyle name="Normal 4 39" xfId="2535"/>
    <cellStyle name="Normal 4 4" xfId="2536"/>
    <cellStyle name="Normal 4 4 2" xfId="2537"/>
    <cellStyle name="Normal 4 4 3" xfId="2538"/>
    <cellStyle name="Normal 4 4 4" xfId="2539"/>
    <cellStyle name="Normal 4 5" xfId="2540"/>
    <cellStyle name="Normal 4 5 2" xfId="2541"/>
    <cellStyle name="Normal 4 5 3" xfId="2542"/>
    <cellStyle name="Normal 4 5 4" xfId="2543"/>
    <cellStyle name="Normal 4 6" xfId="2544"/>
    <cellStyle name="Normal 4 6 2" xfId="2545"/>
    <cellStyle name="Normal 4 7" xfId="2546"/>
    <cellStyle name="Normal 4 7 2" xfId="2547"/>
    <cellStyle name="Normal 4 8" xfId="2548"/>
    <cellStyle name="Normal 4 9" xfId="2549"/>
    <cellStyle name="Normal 4_BOQ for UPS Systems" xfId="2550"/>
    <cellStyle name="Normal 40" xfId="2551"/>
    <cellStyle name="Normal 40 2" xfId="2552"/>
    <cellStyle name="Normal 41" xfId="2553"/>
    <cellStyle name="Normal 41 2" xfId="2554"/>
    <cellStyle name="Normal 42" xfId="2555"/>
    <cellStyle name="Normal 42 2" xfId="2556"/>
    <cellStyle name="Normal 43" xfId="2557"/>
    <cellStyle name="Normal 43 2" xfId="2558"/>
    <cellStyle name="Normal 44" xfId="2559"/>
    <cellStyle name="Normal 44 2" xfId="2560"/>
    <cellStyle name="Normal 45" xfId="2561"/>
    <cellStyle name="Normal 45 2" xfId="2562"/>
    <cellStyle name="Normal 46" xfId="2563"/>
    <cellStyle name="Normal 46 2" xfId="2564"/>
    <cellStyle name="Normal 47" xfId="2565"/>
    <cellStyle name="Normal 47 2" xfId="2566"/>
    <cellStyle name="Normal 48" xfId="2567"/>
    <cellStyle name="Normal 48 2" xfId="2568"/>
    <cellStyle name="Normal 49" xfId="2569"/>
    <cellStyle name="Normal 49 2" xfId="2570"/>
    <cellStyle name="Normal 5" xfId="2571"/>
    <cellStyle name="Normal 5 10" xfId="2572"/>
    <cellStyle name="Normal 5 11" xfId="2573"/>
    <cellStyle name="Normal 5 12" xfId="2574"/>
    <cellStyle name="Normal 5 13" xfId="2575"/>
    <cellStyle name="Normal 5 14" xfId="2576"/>
    <cellStyle name="Normal 5 15" xfId="2577"/>
    <cellStyle name="Normal 5 16" xfId="2578"/>
    <cellStyle name="Normal 5 17" xfId="2579"/>
    <cellStyle name="Normal 5 18" xfId="2580"/>
    <cellStyle name="Normal 5 19" xfId="2581"/>
    <cellStyle name="Normal 5 2" xfId="2582"/>
    <cellStyle name="Normal 5 2 2" xfId="2583"/>
    <cellStyle name="Normal 5 2 2 2" xfId="2584"/>
    <cellStyle name="Normal 5 2 2 3" xfId="2585"/>
    <cellStyle name="Normal 5 2 3" xfId="2586"/>
    <cellStyle name="Normal 5 2 3 2" xfId="2587"/>
    <cellStyle name="Normal 5 2 4" xfId="2588"/>
    <cellStyle name="Normal 5 2 5" xfId="2589"/>
    <cellStyle name="Normal 5 20" xfId="2590"/>
    <cellStyle name="Normal 5 21" xfId="2591"/>
    <cellStyle name="Normal 5 22" xfId="2592"/>
    <cellStyle name="Normal 5 23" xfId="2593"/>
    <cellStyle name="Normal 5 24" xfId="2594"/>
    <cellStyle name="Normal 5 25" xfId="2595"/>
    <cellStyle name="Normal 5 26" xfId="2596"/>
    <cellStyle name="Normal 5 27" xfId="2597"/>
    <cellStyle name="Normal 5 28" xfId="2598"/>
    <cellStyle name="Normal 5 29" xfId="2599"/>
    <cellStyle name="Normal 5 3" xfId="2600"/>
    <cellStyle name="Normal 5 3 2" xfId="2601"/>
    <cellStyle name="Normal 5 3 2 2" xfId="2602"/>
    <cellStyle name="Normal 5 3 3" xfId="2603"/>
    <cellStyle name="Normal 5 3 4" xfId="2604"/>
    <cellStyle name="Normal 5 30" xfId="2605"/>
    <cellStyle name="Normal 5 31" xfId="2606"/>
    <cellStyle name="Normal 5 32" xfId="2607"/>
    <cellStyle name="Normal 5 33" xfId="2608"/>
    <cellStyle name="Normal 5 34" xfId="2609"/>
    <cellStyle name="Normal 5 35" xfId="2610"/>
    <cellStyle name="Normal 5 36" xfId="2611"/>
    <cellStyle name="Normal 5 37" xfId="2612"/>
    <cellStyle name="Normal 5 4" xfId="2613"/>
    <cellStyle name="Normal 5 4 2" xfId="2614"/>
    <cellStyle name="Normal 5 4 3" xfId="2615"/>
    <cellStyle name="Normal 5 5" xfId="2616"/>
    <cellStyle name="Normal 5 5 2" xfId="2617"/>
    <cellStyle name="Normal 5 6" xfId="2618"/>
    <cellStyle name="Normal 5 6 2" xfId="2619"/>
    <cellStyle name="Normal 5 7" xfId="2620"/>
    <cellStyle name="Normal 5 8" xfId="2621"/>
    <cellStyle name="Normal 5 9" xfId="2622"/>
    <cellStyle name="Normal 50" xfId="2623"/>
    <cellStyle name="Normal 50 2" xfId="2624"/>
    <cellStyle name="Normal 51" xfId="2625"/>
    <cellStyle name="Normal 51 2" xfId="2626"/>
    <cellStyle name="Normal 52" xfId="2627"/>
    <cellStyle name="Normal 52 2" xfId="2628"/>
    <cellStyle name="Normal 53" xfId="2629"/>
    <cellStyle name="Normal 54" xfId="2630"/>
    <cellStyle name="Normal 55" xfId="2631"/>
    <cellStyle name="Normal 56" xfId="2632"/>
    <cellStyle name="Normal 57" xfId="2633"/>
    <cellStyle name="Normal 58" xfId="2634"/>
    <cellStyle name="Normal 59" xfId="2635"/>
    <cellStyle name="Normal 6" xfId="2636"/>
    <cellStyle name="Normal 6 10" xfId="2637"/>
    <cellStyle name="Normal 6 11" xfId="2638"/>
    <cellStyle name="Normal 6 12" xfId="2639"/>
    <cellStyle name="Normal 6 13" xfId="2640"/>
    <cellStyle name="Normal 6 14" xfId="2641"/>
    <cellStyle name="Normal 6 15" xfId="2642"/>
    <cellStyle name="Normal 6 16" xfId="2643"/>
    <cellStyle name="Normal 6 17" xfId="2644"/>
    <cellStyle name="Normal 6 18" xfId="2645"/>
    <cellStyle name="Normal 6 19" xfId="2646"/>
    <cellStyle name="Normal 6 2" xfId="2647"/>
    <cellStyle name="Normal 6 2 2" xfId="2648"/>
    <cellStyle name="Normal 6 2 2 2" xfId="2649"/>
    <cellStyle name="Normal 6 2 2 2 2" xfId="2650"/>
    <cellStyle name="Normal 6 2 2 3" xfId="2651"/>
    <cellStyle name="Normal 6 2 2 4" xfId="2652"/>
    <cellStyle name="Normal 6 2 3" xfId="2653"/>
    <cellStyle name="Normal 6 2 3 2" xfId="2654"/>
    <cellStyle name="Normal 6 2 4" xfId="2655"/>
    <cellStyle name="Normal 6 2 5" xfId="2656"/>
    <cellStyle name="Normal 6 20" xfId="2657"/>
    <cellStyle name="Normal 6 21" xfId="2658"/>
    <cellStyle name="Normal 6 22" xfId="2659"/>
    <cellStyle name="Normal 6 23" xfId="2660"/>
    <cellStyle name="Normal 6 24" xfId="2661"/>
    <cellStyle name="Normal 6 25" xfId="2662"/>
    <cellStyle name="Normal 6 26" xfId="2663"/>
    <cellStyle name="Normal 6 27" xfId="2664"/>
    <cellStyle name="Normal 6 28" xfId="2665"/>
    <cellStyle name="Normal 6 29" xfId="2666"/>
    <cellStyle name="Normal 6 3" xfId="2667"/>
    <cellStyle name="Normal 6 3 2" xfId="2668"/>
    <cellStyle name="Normal 6 3 3" xfId="2669"/>
    <cellStyle name="Normal 6 3 4" xfId="2670"/>
    <cellStyle name="Normal 6 30" xfId="2671"/>
    <cellStyle name="Normal 6 31" xfId="2672"/>
    <cellStyle name="Normal 6 32" xfId="2673"/>
    <cellStyle name="Normal 6 33" xfId="2674"/>
    <cellStyle name="Normal 6 34" xfId="2675"/>
    <cellStyle name="Normal 6 35" xfId="2676"/>
    <cellStyle name="Normal 6 36" xfId="2677"/>
    <cellStyle name="Normal 6 37" xfId="2678"/>
    <cellStyle name="Normal 6 38" xfId="2679"/>
    <cellStyle name="Normal 6 4" xfId="2680"/>
    <cellStyle name="Normal 6 4 2" xfId="2681"/>
    <cellStyle name="Normal 6 5" xfId="2682"/>
    <cellStyle name="Normal 6 5 2" xfId="2683"/>
    <cellStyle name="Normal 6 6" xfId="2684"/>
    <cellStyle name="Normal 6 7" xfId="2685"/>
    <cellStyle name="Normal 6 8" xfId="2686"/>
    <cellStyle name="Normal 6 9" xfId="2687"/>
    <cellStyle name="Normal 7" xfId="2688"/>
    <cellStyle name="Normal 7 10" xfId="2689"/>
    <cellStyle name="Normal 7 11" xfId="2690"/>
    <cellStyle name="Normal 7 12" xfId="2691"/>
    <cellStyle name="Normal 7 13" xfId="2692"/>
    <cellStyle name="Normal 7 14" xfId="2693"/>
    <cellStyle name="Normal 7 15" xfId="2694"/>
    <cellStyle name="Normal 7 16" xfId="2695"/>
    <cellStyle name="Normal 7 17" xfId="2696"/>
    <cellStyle name="Normal 7 18" xfId="2697"/>
    <cellStyle name="Normal 7 19" xfId="2698"/>
    <cellStyle name="Normal 7 2" xfId="2699"/>
    <cellStyle name="Normal 7 2 2" xfId="2700"/>
    <cellStyle name="Normal 7 2 2 2" xfId="2701"/>
    <cellStyle name="Normal 7 2 2 3" xfId="2702"/>
    <cellStyle name="Normal 7 2 3" xfId="2703"/>
    <cellStyle name="Normal 7 2 4" xfId="2704"/>
    <cellStyle name="Normal 7 2 4 2" xfId="2705"/>
    <cellStyle name="Normal 7 2 5" xfId="2706"/>
    <cellStyle name="Normal 7 2 6" xfId="2707"/>
    <cellStyle name="Normal 7 2 7" xfId="2708"/>
    <cellStyle name="Normal 7 20" xfId="2709"/>
    <cellStyle name="Normal 7 21" xfId="2710"/>
    <cellStyle name="Normal 7 22" xfId="2711"/>
    <cellStyle name="Normal 7 23" xfId="2712"/>
    <cellStyle name="Normal 7 24" xfId="2713"/>
    <cellStyle name="Normal 7 25" xfId="2714"/>
    <cellStyle name="Normal 7 26" xfId="2715"/>
    <cellStyle name="Normal 7 27" xfId="2716"/>
    <cellStyle name="Normal 7 28" xfId="2717"/>
    <cellStyle name="Normal 7 29" xfId="2718"/>
    <cellStyle name="Normal 7 3" xfId="2719"/>
    <cellStyle name="Normal 7 3 2" xfId="2720"/>
    <cellStyle name="Normal 7 3 2 2" xfId="2721"/>
    <cellStyle name="Normal 7 3 3" xfId="2722"/>
    <cellStyle name="Normal 7 3 3 2" xfId="2723"/>
    <cellStyle name="Normal 7 3 4" xfId="2724"/>
    <cellStyle name="Normal 7 3 5" xfId="2725"/>
    <cellStyle name="Normal 7 3 6" xfId="2726"/>
    <cellStyle name="Normal 7 30" xfId="2727"/>
    <cellStyle name="Normal 7 31" xfId="2728"/>
    <cellStyle name="Normal 7 32" xfId="2729"/>
    <cellStyle name="Normal 7 33" xfId="2730"/>
    <cellStyle name="Normal 7 34" xfId="2731"/>
    <cellStyle name="Normal 7 35" xfId="2732"/>
    <cellStyle name="Normal 7 4" xfId="2733"/>
    <cellStyle name="Normal 7 4 2" xfId="2734"/>
    <cellStyle name="Normal 7 4 3" xfId="2735"/>
    <cellStyle name="Normal 7 4 4" xfId="2736"/>
    <cellStyle name="Normal 7 4 5" xfId="2737"/>
    <cellStyle name="Normal 7 4 6" xfId="2738"/>
    <cellStyle name="Normal 7 5" xfId="2739"/>
    <cellStyle name="Normal 7 5 2" xfId="2740"/>
    <cellStyle name="Normal 7 5 3" xfId="2741"/>
    <cellStyle name="Normal 7 5 4" xfId="2742"/>
    <cellStyle name="Normal 7 5 5" xfId="2743"/>
    <cellStyle name="Normal 7 6" xfId="2744"/>
    <cellStyle name="Normal 7 6 2" xfId="2745"/>
    <cellStyle name="Normal 7 6 3" xfId="2746"/>
    <cellStyle name="Normal 7 7" xfId="2747"/>
    <cellStyle name="Normal 7 7 2" xfId="2748"/>
    <cellStyle name="Normal 7 8" xfId="2749"/>
    <cellStyle name="Normal 7 9" xfId="2750"/>
    <cellStyle name="Normal 8" xfId="2751"/>
    <cellStyle name="Normal 8 10" xfId="2752"/>
    <cellStyle name="Normal 8 11" xfId="2753"/>
    <cellStyle name="Normal 8 12" xfId="2754"/>
    <cellStyle name="Normal 8 13" xfId="2755"/>
    <cellStyle name="Normal 8 14" xfId="2756"/>
    <cellStyle name="Normal 8 15" xfId="2757"/>
    <cellStyle name="Normal 8 16" xfId="2758"/>
    <cellStyle name="Normal 8 17" xfId="2759"/>
    <cellStyle name="Normal 8 18" xfId="2760"/>
    <cellStyle name="Normal 8 19" xfId="2761"/>
    <cellStyle name="Normal 8 2" xfId="2762"/>
    <cellStyle name="Normal 8 2 2" xfId="2763"/>
    <cellStyle name="Normal 8 2 3" xfId="2764"/>
    <cellStyle name="Normal 8 20" xfId="2765"/>
    <cellStyle name="Normal 8 21" xfId="2766"/>
    <cellStyle name="Normal 8 22" xfId="2767"/>
    <cellStyle name="Normal 8 23" xfId="2768"/>
    <cellStyle name="Normal 8 24" xfId="2769"/>
    <cellStyle name="Normal 8 25" xfId="2770"/>
    <cellStyle name="Normal 8 26" xfId="2771"/>
    <cellStyle name="Normal 8 27" xfId="2772"/>
    <cellStyle name="Normal 8 28" xfId="2773"/>
    <cellStyle name="Normal 8 29" xfId="2774"/>
    <cellStyle name="Normal 8 3" xfId="2775"/>
    <cellStyle name="Normal 8 30" xfId="2776"/>
    <cellStyle name="Normal 8 31" xfId="2777"/>
    <cellStyle name="Normal 8 32" xfId="2778"/>
    <cellStyle name="Normal 8 33" xfId="2779"/>
    <cellStyle name="Normal 8 34" xfId="2780"/>
    <cellStyle name="Normal 8 35" xfId="2781"/>
    <cellStyle name="Normal 8 4" xfId="2782"/>
    <cellStyle name="Normal 8 4 2" xfId="2783"/>
    <cellStyle name="Normal 8 5" xfId="2784"/>
    <cellStyle name="Normal 8 6" xfId="2785"/>
    <cellStyle name="Normal 8 7" xfId="2786"/>
    <cellStyle name="Normal 8 8" xfId="2787"/>
    <cellStyle name="Normal 8 9" xfId="2788"/>
    <cellStyle name="Normal 85" xfId="2789"/>
    <cellStyle name="Normal 9" xfId="2790"/>
    <cellStyle name="Normal 9 2" xfId="2791"/>
    <cellStyle name="Normal 9 2 2" xfId="2792"/>
    <cellStyle name="Normal 9 2 2 2" xfId="2793"/>
    <cellStyle name="Normal 9 2 3" xfId="2794"/>
    <cellStyle name="Normal 9 3" xfId="2795"/>
    <cellStyle name="Normal 9 3 2" xfId="2796"/>
    <cellStyle name="Normal 9 3 3" xfId="2797"/>
    <cellStyle name="Normal 9 4" xfId="2798"/>
    <cellStyle name="Normal 9 5" xfId="2799"/>
    <cellStyle name="Normal 9 6" xfId="2800"/>
    <cellStyle name="Normal 9 7" xfId="2801"/>
    <cellStyle name="Normal 98 2" xfId="2802"/>
    <cellStyle name="Normal_BOQ IT ,GOA 20.3.2012" xfId="3409"/>
    <cellStyle name="Normal_FOOTINGS BLOCK A" xfId="2803"/>
    <cellStyle name="Normal_F-stp" xfId="3410"/>
    <cellStyle name="Note 2" xfId="2804"/>
    <cellStyle name="Note 2 2" xfId="2805"/>
    <cellStyle name="Note 2 3" xfId="2806"/>
    <cellStyle name="Note 3" xfId="2807"/>
    <cellStyle name="Note 3 2" xfId="2808"/>
    <cellStyle name="Note 3 3" xfId="2809"/>
    <cellStyle name="Note 4" xfId="2810"/>
    <cellStyle name="Note 4 2" xfId="2811"/>
    <cellStyle name="Note 5" xfId="2812"/>
    <cellStyle name="Note 6" xfId="2813"/>
    <cellStyle name="Note 7" xfId="2814"/>
    <cellStyle name="Output 2" xfId="2815"/>
    <cellStyle name="Output 2 2" xfId="2816"/>
    <cellStyle name="Output 2 3" xfId="2817"/>
    <cellStyle name="Output 3" xfId="2818"/>
    <cellStyle name="Output 3 2" xfId="2819"/>
    <cellStyle name="Output 3 3" xfId="2820"/>
    <cellStyle name="Output 4" xfId="2821"/>
    <cellStyle name="Output 5" xfId="2822"/>
    <cellStyle name="Output 6" xfId="2823"/>
    <cellStyle name="Output 7" xfId="2824"/>
    <cellStyle name="paint" xfId="2825"/>
    <cellStyle name="Percent [0]" xfId="2826"/>
    <cellStyle name="Percent [00]" xfId="2827"/>
    <cellStyle name="Percent [2]" xfId="2828"/>
    <cellStyle name="Percent 10 2" xfId="2829"/>
    <cellStyle name="Percent 2" xfId="2830"/>
    <cellStyle name="Percent 2 10" xfId="2831"/>
    <cellStyle name="Percent 2 11" xfId="2832"/>
    <cellStyle name="Percent 2 12" xfId="2833"/>
    <cellStyle name="Percent 2 13" xfId="2834"/>
    <cellStyle name="Percent 2 14" xfId="2835"/>
    <cellStyle name="Percent 2 15" xfId="2836"/>
    <cellStyle name="Percent 2 16" xfId="2837"/>
    <cellStyle name="Percent 2 17" xfId="2838"/>
    <cellStyle name="Percent 2 18" xfId="2839"/>
    <cellStyle name="Percent 2 19" xfId="2840"/>
    <cellStyle name="Percent 2 2" xfId="2841"/>
    <cellStyle name="Percent 2 2 10" xfId="2842"/>
    <cellStyle name="Percent 2 2 100" xfId="2843"/>
    <cellStyle name="Percent 2 2 101" xfId="2844"/>
    <cellStyle name="Percent 2 2 102" xfId="2845"/>
    <cellStyle name="Percent 2 2 103" xfId="2846"/>
    <cellStyle name="Percent 2 2 104" xfId="2847"/>
    <cellStyle name="Percent 2 2 105" xfId="2848"/>
    <cellStyle name="Percent 2 2 106" xfId="2849"/>
    <cellStyle name="Percent 2 2 107" xfId="2850"/>
    <cellStyle name="Percent 2 2 108" xfId="2851"/>
    <cellStyle name="Percent 2 2 109" xfId="2852"/>
    <cellStyle name="Percent 2 2 11" xfId="2853"/>
    <cellStyle name="Percent 2 2 110" xfId="2854"/>
    <cellStyle name="Percent 2 2 111" xfId="2855"/>
    <cellStyle name="Percent 2 2 112" xfId="2856"/>
    <cellStyle name="Percent 2 2 113" xfId="2857"/>
    <cellStyle name="Percent 2 2 114" xfId="2858"/>
    <cellStyle name="Percent 2 2 115" xfId="2859"/>
    <cellStyle name="Percent 2 2 116" xfId="2860"/>
    <cellStyle name="Percent 2 2 117" xfId="2861"/>
    <cellStyle name="Percent 2 2 118" xfId="2862"/>
    <cellStyle name="Percent 2 2 119" xfId="2863"/>
    <cellStyle name="Percent 2 2 12" xfId="2864"/>
    <cellStyle name="Percent 2 2 120" xfId="2865"/>
    <cellStyle name="Percent 2 2 121" xfId="2866"/>
    <cellStyle name="Percent 2 2 122" xfId="2867"/>
    <cellStyle name="Percent 2 2 13" xfId="2868"/>
    <cellStyle name="Percent 2 2 14" xfId="2869"/>
    <cellStyle name="Percent 2 2 15" xfId="2870"/>
    <cellStyle name="Percent 2 2 16" xfId="2871"/>
    <cellStyle name="Percent 2 2 17" xfId="2872"/>
    <cellStyle name="Percent 2 2 18" xfId="2873"/>
    <cellStyle name="Percent 2 2 19" xfId="2874"/>
    <cellStyle name="Percent 2 2 2" xfId="2875"/>
    <cellStyle name="Percent 2 2 20" xfId="2876"/>
    <cellStyle name="Percent 2 2 21" xfId="2877"/>
    <cellStyle name="Percent 2 2 22" xfId="2878"/>
    <cellStyle name="Percent 2 2 23" xfId="2879"/>
    <cellStyle name="Percent 2 2 24" xfId="2880"/>
    <cellStyle name="Percent 2 2 25" xfId="2881"/>
    <cellStyle name="Percent 2 2 26" xfId="2882"/>
    <cellStyle name="Percent 2 2 27" xfId="2883"/>
    <cellStyle name="Percent 2 2 28" xfId="2884"/>
    <cellStyle name="Percent 2 2 29" xfId="2885"/>
    <cellStyle name="Percent 2 2 3" xfId="2886"/>
    <cellStyle name="Percent 2 2 3 2" xfId="2887"/>
    <cellStyle name="Percent 2 2 30" xfId="2888"/>
    <cellStyle name="Percent 2 2 31" xfId="2889"/>
    <cellStyle name="Percent 2 2 32" xfId="2890"/>
    <cellStyle name="Percent 2 2 33" xfId="2891"/>
    <cellStyle name="Percent 2 2 34" xfId="2892"/>
    <cellStyle name="Percent 2 2 35" xfId="2893"/>
    <cellStyle name="Percent 2 2 36" xfId="2894"/>
    <cellStyle name="Percent 2 2 37" xfId="2895"/>
    <cellStyle name="Percent 2 2 38" xfId="2896"/>
    <cellStyle name="Percent 2 2 39" xfId="2897"/>
    <cellStyle name="Percent 2 2 4" xfId="2898"/>
    <cellStyle name="Percent 2 2 40" xfId="2899"/>
    <cellStyle name="Percent 2 2 41" xfId="2900"/>
    <cellStyle name="Percent 2 2 42" xfId="2901"/>
    <cellStyle name="Percent 2 2 43" xfId="2902"/>
    <cellStyle name="Percent 2 2 44" xfId="2903"/>
    <cellStyle name="Percent 2 2 45" xfId="2904"/>
    <cellStyle name="Percent 2 2 46" xfId="2905"/>
    <cellStyle name="Percent 2 2 47" xfId="2906"/>
    <cellStyle name="Percent 2 2 48" xfId="2907"/>
    <cellStyle name="Percent 2 2 49" xfId="2908"/>
    <cellStyle name="Percent 2 2 5" xfId="2909"/>
    <cellStyle name="Percent 2 2 50" xfId="2910"/>
    <cellStyle name="Percent 2 2 51" xfId="2911"/>
    <cellStyle name="Percent 2 2 52" xfId="2912"/>
    <cellStyle name="Percent 2 2 53" xfId="2913"/>
    <cellStyle name="Percent 2 2 54" xfId="2914"/>
    <cellStyle name="Percent 2 2 55" xfId="2915"/>
    <cellStyle name="Percent 2 2 56" xfId="2916"/>
    <cellStyle name="Percent 2 2 57" xfId="2917"/>
    <cellStyle name="Percent 2 2 58" xfId="2918"/>
    <cellStyle name="Percent 2 2 59" xfId="2919"/>
    <cellStyle name="Percent 2 2 6" xfId="2920"/>
    <cellStyle name="Percent 2 2 60" xfId="2921"/>
    <cellStyle name="Percent 2 2 61" xfId="2922"/>
    <cellStyle name="Percent 2 2 62" xfId="2923"/>
    <cellStyle name="Percent 2 2 63" xfId="2924"/>
    <cellStyle name="Percent 2 2 64" xfId="2925"/>
    <cellStyle name="Percent 2 2 65" xfId="2926"/>
    <cellStyle name="Percent 2 2 66" xfId="2927"/>
    <cellStyle name="Percent 2 2 67" xfId="2928"/>
    <cellStyle name="Percent 2 2 68" xfId="2929"/>
    <cellStyle name="Percent 2 2 69" xfId="2930"/>
    <cellStyle name="Percent 2 2 7" xfId="2931"/>
    <cellStyle name="Percent 2 2 70" xfId="2932"/>
    <cellStyle name="Percent 2 2 71" xfId="2933"/>
    <cellStyle name="Percent 2 2 72" xfId="2934"/>
    <cellStyle name="Percent 2 2 73" xfId="2935"/>
    <cellStyle name="Percent 2 2 74" xfId="2936"/>
    <cellStyle name="Percent 2 2 75" xfId="2937"/>
    <cellStyle name="Percent 2 2 76" xfId="2938"/>
    <cellStyle name="Percent 2 2 77" xfId="2939"/>
    <cellStyle name="Percent 2 2 78" xfId="2940"/>
    <cellStyle name="Percent 2 2 79" xfId="2941"/>
    <cellStyle name="Percent 2 2 8" xfId="2942"/>
    <cellStyle name="Percent 2 2 80" xfId="2943"/>
    <cellStyle name="Percent 2 2 81" xfId="2944"/>
    <cellStyle name="Percent 2 2 82" xfId="2945"/>
    <cellStyle name="Percent 2 2 83" xfId="2946"/>
    <cellStyle name="Percent 2 2 84" xfId="2947"/>
    <cellStyle name="Percent 2 2 85" xfId="2948"/>
    <cellStyle name="Percent 2 2 86" xfId="2949"/>
    <cellStyle name="Percent 2 2 87" xfId="2950"/>
    <cellStyle name="Percent 2 2 88" xfId="2951"/>
    <cellStyle name="Percent 2 2 89" xfId="2952"/>
    <cellStyle name="Percent 2 2 9" xfId="2953"/>
    <cellStyle name="Percent 2 2 90" xfId="2954"/>
    <cellStyle name="Percent 2 2 91" xfId="2955"/>
    <cellStyle name="Percent 2 2 92" xfId="2956"/>
    <cellStyle name="Percent 2 2 93" xfId="2957"/>
    <cellStyle name="Percent 2 2 94" xfId="2958"/>
    <cellStyle name="Percent 2 2 95" xfId="2959"/>
    <cellStyle name="Percent 2 2 96" xfId="2960"/>
    <cellStyle name="Percent 2 2 97" xfId="2961"/>
    <cellStyle name="Percent 2 2 98" xfId="2962"/>
    <cellStyle name="Percent 2 2 99" xfId="2963"/>
    <cellStyle name="Percent 2 20" xfId="2964"/>
    <cellStyle name="Percent 2 21" xfId="2965"/>
    <cellStyle name="Percent 2 22" xfId="2966"/>
    <cellStyle name="Percent 2 23" xfId="2967"/>
    <cellStyle name="Percent 2 24" xfId="2968"/>
    <cellStyle name="Percent 2 25" xfId="2969"/>
    <cellStyle name="Percent 2 26" xfId="2970"/>
    <cellStyle name="Percent 2 27" xfId="2971"/>
    <cellStyle name="Percent 2 28" xfId="2972"/>
    <cellStyle name="Percent 2 29" xfId="2973"/>
    <cellStyle name="Percent 2 3" xfId="2974"/>
    <cellStyle name="Percent 2 3 10" xfId="2975"/>
    <cellStyle name="Percent 2 3 2" xfId="2976"/>
    <cellStyle name="Percent 2 3 3" xfId="2977"/>
    <cellStyle name="Percent 2 3 4" xfId="2978"/>
    <cellStyle name="Percent 2 3 5" xfId="2979"/>
    <cellStyle name="Percent 2 3 6" xfId="2980"/>
    <cellStyle name="Percent 2 3 7" xfId="2981"/>
    <cellStyle name="Percent 2 3 8" xfId="2982"/>
    <cellStyle name="Percent 2 3 9" xfId="2983"/>
    <cellStyle name="Percent 2 30" xfId="2984"/>
    <cellStyle name="Percent 2 31" xfId="2985"/>
    <cellStyle name="Percent 2 32" xfId="2986"/>
    <cellStyle name="Percent 2 33" xfId="2987"/>
    <cellStyle name="Percent 2 34" xfId="2988"/>
    <cellStyle name="Percent 2 35" xfId="2989"/>
    <cellStyle name="Percent 2 36" xfId="2990"/>
    <cellStyle name="Percent 2 37" xfId="2991"/>
    <cellStyle name="Percent 2 38" xfId="2992"/>
    <cellStyle name="Percent 2 4" xfId="2993"/>
    <cellStyle name="Percent 2 4 10" xfId="2994"/>
    <cellStyle name="Percent 2 4 2" xfId="2995"/>
    <cellStyle name="Percent 2 4 3" xfId="2996"/>
    <cellStyle name="Percent 2 4 4" xfId="2997"/>
    <cellStyle name="Percent 2 4 5" xfId="2998"/>
    <cellStyle name="Percent 2 4 6" xfId="2999"/>
    <cellStyle name="Percent 2 4 7" xfId="3000"/>
    <cellStyle name="Percent 2 4 8" xfId="3001"/>
    <cellStyle name="Percent 2 4 9" xfId="3002"/>
    <cellStyle name="Percent 2 5" xfId="3003"/>
    <cellStyle name="Percent 2 5 10" xfId="3004"/>
    <cellStyle name="Percent 2 5 11" xfId="3005"/>
    <cellStyle name="Percent 2 5 12" xfId="3006"/>
    <cellStyle name="Percent 2 5 13" xfId="3007"/>
    <cellStyle name="Percent 2 5 14" xfId="3008"/>
    <cellStyle name="Percent 2 5 15" xfId="3009"/>
    <cellStyle name="Percent 2 5 16" xfId="3010"/>
    <cellStyle name="Percent 2 5 17" xfId="3011"/>
    <cellStyle name="Percent 2 5 18" xfId="3012"/>
    <cellStyle name="Percent 2 5 19" xfId="3013"/>
    <cellStyle name="Percent 2 5 2" xfId="3014"/>
    <cellStyle name="Percent 2 5 20" xfId="3015"/>
    <cellStyle name="Percent 2 5 21" xfId="3016"/>
    <cellStyle name="Percent 2 5 22" xfId="3017"/>
    <cellStyle name="Percent 2 5 23" xfId="3018"/>
    <cellStyle name="Percent 2 5 24" xfId="3019"/>
    <cellStyle name="Percent 2 5 25" xfId="3020"/>
    <cellStyle name="Percent 2 5 26" xfId="3021"/>
    <cellStyle name="Percent 2 5 27" xfId="3022"/>
    <cellStyle name="Percent 2 5 28" xfId="3023"/>
    <cellStyle name="Percent 2 5 29" xfId="3024"/>
    <cellStyle name="Percent 2 5 3" xfId="3025"/>
    <cellStyle name="Percent 2 5 30" xfId="3026"/>
    <cellStyle name="Percent 2 5 31" xfId="3027"/>
    <cellStyle name="Percent 2 5 32" xfId="3028"/>
    <cellStyle name="Percent 2 5 33" xfId="3029"/>
    <cellStyle name="Percent 2 5 34" xfId="3030"/>
    <cellStyle name="Percent 2 5 35" xfId="3031"/>
    <cellStyle name="Percent 2 5 36" xfId="3032"/>
    <cellStyle name="Percent 2 5 37" xfId="3033"/>
    <cellStyle name="Percent 2 5 38" xfId="3034"/>
    <cellStyle name="Percent 2 5 39" xfId="3035"/>
    <cellStyle name="Percent 2 5 4" xfId="3036"/>
    <cellStyle name="Percent 2 5 40" xfId="3037"/>
    <cellStyle name="Percent 2 5 5" xfId="3038"/>
    <cellStyle name="Percent 2 5 6" xfId="3039"/>
    <cellStyle name="Percent 2 5 7" xfId="3040"/>
    <cellStyle name="Percent 2 5 8" xfId="3041"/>
    <cellStyle name="Percent 2 5 9" xfId="3042"/>
    <cellStyle name="Percent 2 6" xfId="3043"/>
    <cellStyle name="Percent 2 6 10" xfId="3044"/>
    <cellStyle name="Percent 2 6 11" xfId="3045"/>
    <cellStyle name="Percent 2 6 12" xfId="3046"/>
    <cellStyle name="Percent 2 6 13" xfId="3047"/>
    <cellStyle name="Percent 2 6 14" xfId="3048"/>
    <cellStyle name="Percent 2 6 15" xfId="3049"/>
    <cellStyle name="Percent 2 6 16" xfId="3050"/>
    <cellStyle name="Percent 2 6 17" xfId="3051"/>
    <cellStyle name="Percent 2 6 18" xfId="3052"/>
    <cellStyle name="Percent 2 6 19" xfId="3053"/>
    <cellStyle name="Percent 2 6 2" xfId="3054"/>
    <cellStyle name="Percent 2 6 20" xfId="3055"/>
    <cellStyle name="Percent 2 6 21" xfId="3056"/>
    <cellStyle name="Percent 2 6 22" xfId="3057"/>
    <cellStyle name="Percent 2 6 23" xfId="3058"/>
    <cellStyle name="Percent 2 6 24" xfId="3059"/>
    <cellStyle name="Percent 2 6 25" xfId="3060"/>
    <cellStyle name="Percent 2 6 26" xfId="3061"/>
    <cellStyle name="Percent 2 6 27" xfId="3062"/>
    <cellStyle name="Percent 2 6 28" xfId="3063"/>
    <cellStyle name="Percent 2 6 29" xfId="3064"/>
    <cellStyle name="Percent 2 6 3" xfId="3065"/>
    <cellStyle name="Percent 2 6 30" xfId="3066"/>
    <cellStyle name="Percent 2 6 31" xfId="3067"/>
    <cellStyle name="Percent 2 6 32" xfId="3068"/>
    <cellStyle name="Percent 2 6 33" xfId="3069"/>
    <cellStyle name="Percent 2 6 34" xfId="3070"/>
    <cellStyle name="Percent 2 6 35" xfId="3071"/>
    <cellStyle name="Percent 2 6 36" xfId="3072"/>
    <cellStyle name="Percent 2 6 37" xfId="3073"/>
    <cellStyle name="Percent 2 6 38" xfId="3074"/>
    <cellStyle name="Percent 2 6 39" xfId="3075"/>
    <cellStyle name="Percent 2 6 4" xfId="3076"/>
    <cellStyle name="Percent 2 6 5" xfId="3077"/>
    <cellStyle name="Percent 2 6 6" xfId="3078"/>
    <cellStyle name="Percent 2 6 7" xfId="3079"/>
    <cellStyle name="Percent 2 6 8" xfId="3080"/>
    <cellStyle name="Percent 2 6 9" xfId="3081"/>
    <cellStyle name="Percent 2 7" xfId="3082"/>
    <cellStyle name="Percent 2 7 10" xfId="3083"/>
    <cellStyle name="Percent 2 7 11" xfId="3084"/>
    <cellStyle name="Percent 2 7 12" xfId="3085"/>
    <cellStyle name="Percent 2 7 13" xfId="3086"/>
    <cellStyle name="Percent 2 7 14" xfId="3087"/>
    <cellStyle name="Percent 2 7 15" xfId="3088"/>
    <cellStyle name="Percent 2 7 16" xfId="3089"/>
    <cellStyle name="Percent 2 7 17" xfId="3090"/>
    <cellStyle name="Percent 2 7 18" xfId="3091"/>
    <cellStyle name="Percent 2 7 19" xfId="3092"/>
    <cellStyle name="Percent 2 7 2" xfId="3093"/>
    <cellStyle name="Percent 2 7 20" xfId="3094"/>
    <cellStyle name="Percent 2 7 21" xfId="3095"/>
    <cellStyle name="Percent 2 7 22" xfId="3096"/>
    <cellStyle name="Percent 2 7 23" xfId="3097"/>
    <cellStyle name="Percent 2 7 24" xfId="3098"/>
    <cellStyle name="Percent 2 7 25" xfId="3099"/>
    <cellStyle name="Percent 2 7 26" xfId="3100"/>
    <cellStyle name="Percent 2 7 27" xfId="3101"/>
    <cellStyle name="Percent 2 7 28" xfId="3102"/>
    <cellStyle name="Percent 2 7 29" xfId="3103"/>
    <cellStyle name="Percent 2 7 3" xfId="3104"/>
    <cellStyle name="Percent 2 7 30" xfId="3105"/>
    <cellStyle name="Percent 2 7 31" xfId="3106"/>
    <cellStyle name="Percent 2 7 32" xfId="3107"/>
    <cellStyle name="Percent 2 7 33" xfId="3108"/>
    <cellStyle name="Percent 2 7 34" xfId="3109"/>
    <cellStyle name="Percent 2 7 35" xfId="3110"/>
    <cellStyle name="Percent 2 7 36" xfId="3111"/>
    <cellStyle name="Percent 2 7 37" xfId="3112"/>
    <cellStyle name="Percent 2 7 38" xfId="3113"/>
    <cellStyle name="Percent 2 7 4" xfId="3114"/>
    <cellStyle name="Percent 2 7 5" xfId="3115"/>
    <cellStyle name="Percent 2 7 6" xfId="3116"/>
    <cellStyle name="Percent 2 7 7" xfId="3117"/>
    <cellStyle name="Percent 2 7 8" xfId="3118"/>
    <cellStyle name="Percent 2 7 9" xfId="3119"/>
    <cellStyle name="Percent 2 8" xfId="3120"/>
    <cellStyle name="Percent 2 8 2" xfId="3121"/>
    <cellStyle name="Percent 2 8 3" xfId="3122"/>
    <cellStyle name="Percent 2 8 4" xfId="3123"/>
    <cellStyle name="Percent 2 9" xfId="3124"/>
    <cellStyle name="Percent 2 9 2" xfId="3125"/>
    <cellStyle name="Percent 21" xfId="3126"/>
    <cellStyle name="Percent 3" xfId="3127"/>
    <cellStyle name="Percent 3 10" xfId="3128"/>
    <cellStyle name="Percent 3 100" xfId="3129"/>
    <cellStyle name="Percent 3 101" xfId="3130"/>
    <cellStyle name="Percent 3 102" xfId="3131"/>
    <cellStyle name="Percent 3 103" xfId="3132"/>
    <cellStyle name="Percent 3 104" xfId="3133"/>
    <cellStyle name="Percent 3 105" xfId="3134"/>
    <cellStyle name="Percent 3 106" xfId="3135"/>
    <cellStyle name="Percent 3 107" xfId="3136"/>
    <cellStyle name="Percent 3 108" xfId="3137"/>
    <cellStyle name="Percent 3 109" xfId="3138"/>
    <cellStyle name="Percent 3 11" xfId="3139"/>
    <cellStyle name="Percent 3 110" xfId="3140"/>
    <cellStyle name="Percent 3 111" xfId="3141"/>
    <cellStyle name="Percent 3 112" xfId="3142"/>
    <cellStyle name="Percent 3 113" xfId="3143"/>
    <cellStyle name="Percent 3 114" xfId="3144"/>
    <cellStyle name="Percent 3 115" xfId="3145"/>
    <cellStyle name="Percent 3 116" xfId="3146"/>
    <cellStyle name="Percent 3 117" xfId="3147"/>
    <cellStyle name="Percent 3 118" xfId="3148"/>
    <cellStyle name="Percent 3 119" xfId="3149"/>
    <cellStyle name="Percent 3 12" xfId="3150"/>
    <cellStyle name="Percent 3 120" xfId="3151"/>
    <cellStyle name="Percent 3 121" xfId="3152"/>
    <cellStyle name="Percent 3 13" xfId="3153"/>
    <cellStyle name="Percent 3 14" xfId="3154"/>
    <cellStyle name="Percent 3 15" xfId="3155"/>
    <cellStyle name="Percent 3 16" xfId="3156"/>
    <cellStyle name="Percent 3 17" xfId="3157"/>
    <cellStyle name="Percent 3 18" xfId="3158"/>
    <cellStyle name="Percent 3 19" xfId="3159"/>
    <cellStyle name="Percent 3 2" xfId="3160"/>
    <cellStyle name="Percent 3 20" xfId="3161"/>
    <cellStyle name="Percent 3 21" xfId="3162"/>
    <cellStyle name="Percent 3 22" xfId="3163"/>
    <cellStyle name="Percent 3 23" xfId="3164"/>
    <cellStyle name="Percent 3 24" xfId="3165"/>
    <cellStyle name="Percent 3 25" xfId="3166"/>
    <cellStyle name="Percent 3 26" xfId="3167"/>
    <cellStyle name="Percent 3 27" xfId="3168"/>
    <cellStyle name="Percent 3 28" xfId="3169"/>
    <cellStyle name="Percent 3 29" xfId="3170"/>
    <cellStyle name="Percent 3 3" xfId="3171"/>
    <cellStyle name="Percent 3 30" xfId="3172"/>
    <cellStyle name="Percent 3 31" xfId="3173"/>
    <cellStyle name="Percent 3 32" xfId="3174"/>
    <cellStyle name="Percent 3 33" xfId="3175"/>
    <cellStyle name="Percent 3 34" xfId="3176"/>
    <cellStyle name="Percent 3 35" xfId="3177"/>
    <cellStyle name="Percent 3 36" xfId="3178"/>
    <cellStyle name="Percent 3 37" xfId="3179"/>
    <cellStyle name="Percent 3 38" xfId="3180"/>
    <cellStyle name="Percent 3 39" xfId="3181"/>
    <cellStyle name="Percent 3 4" xfId="3182"/>
    <cellStyle name="Percent 3 40" xfId="3183"/>
    <cellStyle name="Percent 3 41" xfId="3184"/>
    <cellStyle name="Percent 3 42" xfId="3185"/>
    <cellStyle name="Percent 3 43" xfId="3186"/>
    <cellStyle name="Percent 3 44" xfId="3187"/>
    <cellStyle name="Percent 3 45" xfId="3188"/>
    <cellStyle name="Percent 3 46" xfId="3189"/>
    <cellStyle name="Percent 3 47" xfId="3190"/>
    <cellStyle name="Percent 3 48" xfId="3191"/>
    <cellStyle name="Percent 3 49" xfId="3192"/>
    <cellStyle name="Percent 3 5" xfId="3193"/>
    <cellStyle name="Percent 3 50" xfId="3194"/>
    <cellStyle name="Percent 3 51" xfId="3195"/>
    <cellStyle name="Percent 3 52" xfId="3196"/>
    <cellStyle name="Percent 3 53" xfId="3197"/>
    <cellStyle name="Percent 3 54" xfId="3198"/>
    <cellStyle name="Percent 3 55" xfId="3199"/>
    <cellStyle name="Percent 3 56" xfId="3200"/>
    <cellStyle name="Percent 3 57" xfId="3201"/>
    <cellStyle name="Percent 3 58" xfId="3202"/>
    <cellStyle name="Percent 3 59" xfId="3203"/>
    <cellStyle name="Percent 3 6" xfId="3204"/>
    <cellStyle name="Percent 3 60" xfId="3205"/>
    <cellStyle name="Percent 3 61" xfId="3206"/>
    <cellStyle name="Percent 3 62" xfId="3207"/>
    <cellStyle name="Percent 3 63" xfId="3208"/>
    <cellStyle name="Percent 3 64" xfId="3209"/>
    <cellStyle name="Percent 3 65" xfId="3210"/>
    <cellStyle name="Percent 3 66" xfId="3211"/>
    <cellStyle name="Percent 3 67" xfId="3212"/>
    <cellStyle name="Percent 3 68" xfId="3213"/>
    <cellStyle name="Percent 3 69" xfId="3214"/>
    <cellStyle name="Percent 3 7" xfId="3215"/>
    <cellStyle name="Percent 3 70" xfId="3216"/>
    <cellStyle name="Percent 3 71" xfId="3217"/>
    <cellStyle name="Percent 3 72" xfId="3218"/>
    <cellStyle name="Percent 3 73" xfId="3219"/>
    <cellStyle name="Percent 3 74" xfId="3220"/>
    <cellStyle name="Percent 3 75" xfId="3221"/>
    <cellStyle name="Percent 3 76" xfId="3222"/>
    <cellStyle name="Percent 3 77" xfId="3223"/>
    <cellStyle name="Percent 3 78" xfId="3224"/>
    <cellStyle name="Percent 3 79" xfId="3225"/>
    <cellStyle name="Percent 3 8" xfId="3226"/>
    <cellStyle name="Percent 3 80" xfId="3227"/>
    <cellStyle name="Percent 3 81" xfId="3228"/>
    <cellStyle name="Percent 3 82" xfId="3229"/>
    <cellStyle name="Percent 3 83" xfId="3230"/>
    <cellStyle name="Percent 3 84" xfId="3231"/>
    <cellStyle name="Percent 3 85" xfId="3232"/>
    <cellStyle name="Percent 3 86" xfId="3233"/>
    <cellStyle name="Percent 3 87" xfId="3234"/>
    <cellStyle name="Percent 3 88" xfId="3235"/>
    <cellStyle name="Percent 3 89" xfId="3236"/>
    <cellStyle name="Percent 3 9" xfId="3237"/>
    <cellStyle name="Percent 3 90" xfId="3238"/>
    <cellStyle name="Percent 3 91" xfId="3239"/>
    <cellStyle name="Percent 3 92" xfId="3240"/>
    <cellStyle name="Percent 3 93" xfId="3241"/>
    <cellStyle name="Percent 3 94" xfId="3242"/>
    <cellStyle name="Percent 3 95" xfId="3243"/>
    <cellStyle name="Percent 3 96" xfId="3244"/>
    <cellStyle name="Percent 3 97" xfId="3245"/>
    <cellStyle name="Percent 3 98" xfId="3246"/>
    <cellStyle name="Percent 3 99" xfId="3247"/>
    <cellStyle name="Percent 31" xfId="3248"/>
    <cellStyle name="Percent 32" xfId="3249"/>
    <cellStyle name="Percent 34" xfId="3250"/>
    <cellStyle name="Percent 4" xfId="3251"/>
    <cellStyle name="Percent 4 10" xfId="3252"/>
    <cellStyle name="Percent 4 11" xfId="3253"/>
    <cellStyle name="Percent 4 12" xfId="3254"/>
    <cellStyle name="Percent 4 13" xfId="3255"/>
    <cellStyle name="Percent 4 14" xfId="3256"/>
    <cellStyle name="Percent 4 15" xfId="3257"/>
    <cellStyle name="Percent 4 16" xfId="3258"/>
    <cellStyle name="Percent 4 2" xfId="3259"/>
    <cellStyle name="Percent 4 2 2" xfId="3260"/>
    <cellStyle name="Percent 4 3" xfId="3261"/>
    <cellStyle name="Percent 4 4" xfId="3262"/>
    <cellStyle name="Percent 4 5" xfId="3263"/>
    <cellStyle name="Percent 4 6" xfId="3264"/>
    <cellStyle name="Percent 4 7" xfId="3265"/>
    <cellStyle name="Percent 4 8" xfId="3266"/>
    <cellStyle name="Percent 4 9" xfId="3267"/>
    <cellStyle name="Percent 5" xfId="3268"/>
    <cellStyle name="Percent 5 2" xfId="3269"/>
    <cellStyle name="Percent 5 3" xfId="3270"/>
    <cellStyle name="Percent 5 4" xfId="3271"/>
    <cellStyle name="Percent 5 5" xfId="3272"/>
    <cellStyle name="Percent 6" xfId="3273"/>
    <cellStyle name="Percent 6 10" xfId="3274"/>
    <cellStyle name="Percent 6 11" xfId="3275"/>
    <cellStyle name="Percent 6 12" xfId="3276"/>
    <cellStyle name="Percent 6 13" xfId="3277"/>
    <cellStyle name="Percent 6 14" xfId="3278"/>
    <cellStyle name="Percent 6 15" xfId="3279"/>
    <cellStyle name="Percent 6 16" xfId="3280"/>
    <cellStyle name="Percent 6 17" xfId="3281"/>
    <cellStyle name="Percent 6 18" xfId="3282"/>
    <cellStyle name="Percent 6 19" xfId="3283"/>
    <cellStyle name="Percent 6 2" xfId="3284"/>
    <cellStyle name="Percent 6 20" xfId="3285"/>
    <cellStyle name="Percent 6 21" xfId="3286"/>
    <cellStyle name="Percent 6 22" xfId="3287"/>
    <cellStyle name="Percent 6 23" xfId="3288"/>
    <cellStyle name="Percent 6 24" xfId="3289"/>
    <cellStyle name="Percent 6 25" xfId="3290"/>
    <cellStyle name="Percent 6 26" xfId="3291"/>
    <cellStyle name="Percent 6 27" xfId="3292"/>
    <cellStyle name="Percent 6 28" xfId="3293"/>
    <cellStyle name="Percent 6 29" xfId="3294"/>
    <cellStyle name="Percent 6 3" xfId="3295"/>
    <cellStyle name="Percent 6 30" xfId="3296"/>
    <cellStyle name="Percent 6 31" xfId="3297"/>
    <cellStyle name="Percent 6 32" xfId="3298"/>
    <cellStyle name="Percent 6 33" xfId="3299"/>
    <cellStyle name="Percent 6 34" xfId="3300"/>
    <cellStyle name="Percent 6 4" xfId="3301"/>
    <cellStyle name="Percent 6 5" xfId="3302"/>
    <cellStyle name="Percent 6 6" xfId="3303"/>
    <cellStyle name="Percent 6 7" xfId="3304"/>
    <cellStyle name="Percent 6 8" xfId="3305"/>
    <cellStyle name="Percent 6 9" xfId="3306"/>
    <cellStyle name="Percent 7" xfId="3307"/>
    <cellStyle name="Percent 7 10" xfId="3308"/>
    <cellStyle name="Percent 7 11" xfId="3309"/>
    <cellStyle name="Percent 7 12" xfId="3310"/>
    <cellStyle name="Percent 7 13" xfId="3311"/>
    <cellStyle name="Percent 7 14" xfId="3312"/>
    <cellStyle name="Percent 7 15" xfId="3313"/>
    <cellStyle name="Percent 7 16" xfId="3314"/>
    <cellStyle name="Percent 7 17" xfId="3315"/>
    <cellStyle name="Percent 7 18" xfId="3316"/>
    <cellStyle name="Percent 7 19" xfId="3317"/>
    <cellStyle name="Percent 7 2" xfId="3318"/>
    <cellStyle name="Percent 7 20" xfId="3319"/>
    <cellStyle name="Percent 7 21" xfId="3320"/>
    <cellStyle name="Percent 7 22" xfId="3321"/>
    <cellStyle name="Percent 7 23" xfId="3322"/>
    <cellStyle name="Percent 7 24" xfId="3323"/>
    <cellStyle name="Percent 7 25" xfId="3324"/>
    <cellStyle name="Percent 7 26" xfId="3325"/>
    <cellStyle name="Percent 7 27" xfId="3326"/>
    <cellStyle name="Percent 7 28" xfId="3327"/>
    <cellStyle name="Percent 7 29" xfId="3328"/>
    <cellStyle name="Percent 7 3" xfId="3329"/>
    <cellStyle name="Percent 7 30" xfId="3330"/>
    <cellStyle name="Percent 7 31" xfId="3331"/>
    <cellStyle name="Percent 7 32" xfId="3332"/>
    <cellStyle name="Percent 7 33" xfId="3333"/>
    <cellStyle name="Percent 7 34" xfId="3334"/>
    <cellStyle name="Percent 7 4" xfId="3335"/>
    <cellStyle name="Percent 7 5" xfId="3336"/>
    <cellStyle name="Percent 7 6" xfId="3337"/>
    <cellStyle name="Percent 7 7" xfId="3338"/>
    <cellStyle name="Percent 7 8" xfId="3339"/>
    <cellStyle name="Percent 7 9" xfId="3340"/>
    <cellStyle name="Percent 8" xfId="3341"/>
    <cellStyle name="Percent 8 2" xfId="3342"/>
    <cellStyle name="Percent 86" xfId="3343"/>
    <cellStyle name="Percent 9" xfId="3344"/>
    <cellStyle name="PrePop Currency (0)" xfId="3345"/>
    <cellStyle name="PrePop Currency (2)" xfId="3346"/>
    <cellStyle name="PrePop Units (0)" xfId="3347"/>
    <cellStyle name="PrePop Units (1)" xfId="3348"/>
    <cellStyle name="PrePop Units (2)" xfId="3349"/>
    <cellStyle name="RevList" xfId="3350"/>
    <cellStyle name="Sheet Title" xfId="3351"/>
    <cellStyle name="Standaard_AANDRTOT" xfId="3352"/>
    <cellStyle name="style" xfId="3353"/>
    <cellStyle name="Style 1" xfId="3354"/>
    <cellStyle name="Style 1 2" xfId="3355"/>
    <cellStyle name="Style 1 2 2" xfId="3356"/>
    <cellStyle name="Style 1 2 3" xfId="3357"/>
    <cellStyle name="Style 1 3" xfId="3358"/>
    <cellStyle name="Style 1 3 2" xfId="3359"/>
    <cellStyle name="Style 1 4" xfId="3360"/>
    <cellStyle name="Style 1 5" xfId="3361"/>
    <cellStyle name="Style 2" xfId="3362"/>
    <cellStyle name="style_revised  Estimation-1" xfId="3363"/>
    <cellStyle name="style1" xfId="3364"/>
    <cellStyle name="style2" xfId="3365"/>
    <cellStyle name="Subtotal" xfId="3366"/>
    <cellStyle name="TableStyleLight1" xfId="3367"/>
    <cellStyle name="Text Indent A" xfId="3368"/>
    <cellStyle name="Text Indent B" xfId="3369"/>
    <cellStyle name="Text Indent C" xfId="3370"/>
    <cellStyle name="þ_x001d_ð &amp;ý&amp;†ýG_x0008_ X_x000a__x0007__x0001__x0001_" xfId="3371"/>
    <cellStyle name="þ_x001d_ð&quot;_x000c_Býò_x000c_5ýU_x0001_e_x0005_¹,_x0007__x0001__x0001_" xfId="3372"/>
    <cellStyle name="Title 2" xfId="3373"/>
    <cellStyle name="Title 2 2" xfId="3374"/>
    <cellStyle name="Title 2 3" xfId="3375"/>
    <cellStyle name="Title 3" xfId="3376"/>
    <cellStyle name="Title 3 2" xfId="3377"/>
    <cellStyle name="Title 3 3" xfId="3378"/>
    <cellStyle name="Title 4" xfId="3379"/>
    <cellStyle name="Title 5" xfId="3380"/>
    <cellStyle name="Title 6" xfId="3381"/>
    <cellStyle name="Title 7" xfId="3382"/>
    <cellStyle name="Total 2" xfId="3383"/>
    <cellStyle name="Total 2 2" xfId="3384"/>
    <cellStyle name="Total 2 3" xfId="3385"/>
    <cellStyle name="Total 3" xfId="3386"/>
    <cellStyle name="Total 3 2" xfId="3387"/>
    <cellStyle name="Total 3 3" xfId="3388"/>
    <cellStyle name="Total 4" xfId="3389"/>
    <cellStyle name="Total 5" xfId="3390"/>
    <cellStyle name="Total 6" xfId="3391"/>
    <cellStyle name="Total 7" xfId="3392"/>
    <cellStyle name="v" xfId="3393"/>
    <cellStyle name="v_25-8-2010  ABS &amp; Det" xfId="3394"/>
    <cellStyle name="v_25-8-2010  ABS &amp; Det_revised  Estimation-1" xfId="3395"/>
    <cellStyle name="v_25-8-2010  ABS &amp; Det_TIRUPATI  ELEC" xfId="3396"/>
    <cellStyle name="v_revised  Estimation-1" xfId="3397"/>
    <cellStyle name="v_TIRUPATI  ELEC" xfId="3398"/>
    <cellStyle name="Warning Text 2" xfId="3399"/>
    <cellStyle name="Warning Text 2 2" xfId="3400"/>
    <cellStyle name="Warning Text 2 3" xfId="3401"/>
    <cellStyle name="Warning Text 3" xfId="3402"/>
    <cellStyle name="Warning Text 3 2" xfId="3403"/>
    <cellStyle name="Warning Text 3 3" xfId="3404"/>
    <cellStyle name="Warning Text 4" xfId="3405"/>
    <cellStyle name="Warning Text 5" xfId="3406"/>
    <cellStyle name="Warning Text 6" xfId="3407"/>
    <cellStyle name="Warning Text 7" xfId="34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9"/>
  <sheetViews>
    <sheetView tabSelected="1" view="pageBreakPreview" topLeftCell="A4" zoomScale="85" zoomScaleNormal="100" zoomScaleSheetLayoutView="85" workbookViewId="0">
      <selection activeCell="B22" sqref="B22"/>
    </sheetView>
  </sheetViews>
  <sheetFormatPr defaultColWidth="13.140625" defaultRowHeight="15"/>
  <cols>
    <col min="1" max="1" width="12.5703125" style="287" customWidth="1"/>
    <col min="2" max="2" width="59.5703125" style="331" customWidth="1"/>
    <col min="3" max="3" width="7.85546875" style="287" bestFit="1" customWidth="1"/>
    <col min="4" max="4" width="12.140625" style="332" bestFit="1" customWidth="1"/>
    <col min="5" max="5" width="15.85546875" style="19" customWidth="1"/>
    <col min="6" max="6" width="24.140625" style="332" customWidth="1"/>
    <col min="7" max="7" width="18.5703125" style="285" customWidth="1"/>
    <col min="8" max="8" width="17.42578125" style="285" customWidth="1"/>
    <col min="9" max="9" width="66" style="285" customWidth="1"/>
    <col min="10" max="10" width="27.5703125" style="285" customWidth="1"/>
    <col min="11" max="11" width="12.42578125" style="285" customWidth="1"/>
    <col min="12" max="12" width="10.85546875" style="285" customWidth="1"/>
    <col min="13" max="13" width="21.85546875" style="285" customWidth="1"/>
    <col min="14" max="198" width="9.140625" style="285" customWidth="1"/>
    <col min="199" max="199" width="49.7109375" style="285" customWidth="1"/>
    <col min="200" max="200" width="9.85546875" style="285" customWidth="1"/>
    <col min="201" max="16384" width="13.140625" style="285"/>
  </cols>
  <sheetData>
    <row r="1" spans="1:8" ht="14.25">
      <c r="A1" s="20"/>
      <c r="B1" s="210"/>
      <c r="C1" s="21"/>
      <c r="D1" s="22"/>
      <c r="E1" s="23"/>
      <c r="F1" s="283"/>
      <c r="G1" s="276" t="s">
        <v>20</v>
      </c>
      <c r="H1" s="284"/>
    </row>
    <row r="2" spans="1:8" ht="14.25">
      <c r="A2" s="20"/>
      <c r="B2" s="210"/>
      <c r="C2" s="21"/>
      <c r="D2" s="22"/>
      <c r="E2" s="23"/>
      <c r="F2" s="283"/>
      <c r="G2" s="277" t="s">
        <v>2</v>
      </c>
      <c r="H2" s="284"/>
    </row>
    <row r="3" spans="1:8" ht="14.25">
      <c r="A3" s="20"/>
      <c r="B3" s="210"/>
      <c r="C3" s="21"/>
      <c r="D3" s="22"/>
      <c r="E3" s="23"/>
      <c r="F3" s="283"/>
      <c r="G3" s="278" t="s">
        <v>3</v>
      </c>
      <c r="H3" s="284"/>
    </row>
    <row r="4" spans="1:8" ht="14.25">
      <c r="A4" s="344" t="s">
        <v>21</v>
      </c>
      <c r="B4" s="344"/>
      <c r="C4" s="344"/>
      <c r="D4" s="344"/>
      <c r="E4" s="344"/>
      <c r="F4" s="344"/>
      <c r="G4" s="344"/>
      <c r="H4" s="284"/>
    </row>
    <row r="5" spans="1:8" ht="14.25">
      <c r="A5" s="20"/>
      <c r="B5" s="210"/>
      <c r="C5" s="21"/>
      <c r="D5" s="22"/>
      <c r="E5" s="23"/>
      <c r="F5" s="24"/>
      <c r="G5" s="286"/>
      <c r="H5" s="284"/>
    </row>
    <row r="6" spans="1:8" ht="20.25">
      <c r="A6" s="340" t="s">
        <v>274</v>
      </c>
      <c r="B6" s="340"/>
      <c r="C6" s="340"/>
      <c r="D6" s="340"/>
      <c r="E6" s="340"/>
      <c r="F6" s="340"/>
      <c r="G6" s="341"/>
      <c r="H6" s="284"/>
    </row>
    <row r="7" spans="1:8" ht="14.25">
      <c r="A7" s="20"/>
      <c r="B7" s="210"/>
      <c r="C7" s="21"/>
      <c r="D7" s="22"/>
      <c r="E7" s="23"/>
      <c r="F7" s="25"/>
      <c r="G7" s="20"/>
      <c r="H7" s="284"/>
    </row>
    <row r="8" spans="1:8">
      <c r="A8" s="29" t="s">
        <v>172</v>
      </c>
      <c r="B8" s="211"/>
      <c r="C8" s="26"/>
      <c r="D8" s="27"/>
      <c r="E8" s="28"/>
      <c r="F8" s="26"/>
      <c r="G8" s="26"/>
      <c r="H8" s="284"/>
    </row>
    <row r="9" spans="1:8">
      <c r="A9" s="29" t="s">
        <v>173</v>
      </c>
      <c r="B9" s="211"/>
      <c r="C9" s="29"/>
      <c r="D9" s="27"/>
      <c r="E9" s="28"/>
      <c r="F9" s="69" t="s">
        <v>22</v>
      </c>
      <c r="G9" s="30" t="s">
        <v>242</v>
      </c>
      <c r="H9" s="284"/>
    </row>
    <row r="10" spans="1:8">
      <c r="A10" s="29" t="s">
        <v>174</v>
      </c>
      <c r="B10" s="211"/>
      <c r="C10" s="29"/>
      <c r="D10" s="31"/>
      <c r="E10" s="23"/>
      <c r="F10" s="34" t="s">
        <v>10</v>
      </c>
      <c r="G10" s="30" t="s">
        <v>23</v>
      </c>
      <c r="H10" s="284"/>
    </row>
    <row r="11" spans="1:8">
      <c r="A11" s="32"/>
      <c r="B11" s="210"/>
      <c r="C11" s="21"/>
      <c r="D11" s="22"/>
      <c r="E11" s="23"/>
      <c r="F11" s="34" t="s">
        <v>4</v>
      </c>
      <c r="G11" s="71">
        <v>45394</v>
      </c>
      <c r="H11" s="284"/>
    </row>
    <row r="12" spans="1:8">
      <c r="A12" s="70" t="s">
        <v>24</v>
      </c>
      <c r="B12" s="342" t="s">
        <v>273</v>
      </c>
      <c r="C12" s="342"/>
      <c r="D12" s="342"/>
      <c r="E12" s="342"/>
      <c r="F12" s="34" t="s">
        <v>25</v>
      </c>
      <c r="G12" s="71" t="s">
        <v>277</v>
      </c>
      <c r="H12" s="284"/>
    </row>
    <row r="13" spans="1:8">
      <c r="A13" s="70"/>
      <c r="B13" s="342" t="s">
        <v>272</v>
      </c>
      <c r="C13" s="342"/>
      <c r="D13" s="342"/>
      <c r="E13" s="342"/>
      <c r="F13" s="34"/>
      <c r="G13" s="33"/>
      <c r="H13" s="284"/>
    </row>
    <row r="14" spans="1:8">
      <c r="A14" s="70"/>
      <c r="B14" s="342"/>
      <c r="C14" s="342"/>
      <c r="D14" s="342"/>
      <c r="E14" s="342"/>
      <c r="F14" s="34"/>
      <c r="G14" s="33"/>
      <c r="H14" s="284"/>
    </row>
    <row r="15" spans="1:8" s="287" customFormat="1" ht="14.25" customHeight="1">
      <c r="A15" s="343" t="s">
        <v>26</v>
      </c>
      <c r="B15" s="343" t="s">
        <v>27</v>
      </c>
      <c r="C15" s="343" t="s">
        <v>28</v>
      </c>
      <c r="D15" s="343" t="s">
        <v>29</v>
      </c>
      <c r="E15" s="343" t="s">
        <v>30</v>
      </c>
      <c r="F15" s="343" t="s">
        <v>31</v>
      </c>
      <c r="G15" s="343" t="s">
        <v>8</v>
      </c>
    </row>
    <row r="16" spans="1:8" s="287" customFormat="1" ht="14.25" customHeight="1">
      <c r="A16" s="343"/>
      <c r="B16" s="343"/>
      <c r="C16" s="343"/>
      <c r="D16" s="343"/>
      <c r="E16" s="343"/>
      <c r="F16" s="343"/>
      <c r="G16" s="343"/>
    </row>
    <row r="17" spans="1:8" s="291" customFormat="1">
      <c r="A17" s="288">
        <v>1</v>
      </c>
      <c r="B17" s="289">
        <v>2</v>
      </c>
      <c r="C17" s="288">
        <v>3</v>
      </c>
      <c r="D17" s="288">
        <v>4</v>
      </c>
      <c r="E17" s="288">
        <v>5</v>
      </c>
      <c r="F17" s="290" t="s">
        <v>32</v>
      </c>
      <c r="G17" s="270"/>
    </row>
    <row r="18" spans="1:8">
      <c r="A18" s="292"/>
      <c r="B18" s="293"/>
      <c r="C18" s="294"/>
      <c r="D18" s="290"/>
      <c r="E18" s="1"/>
      <c r="F18" s="290"/>
      <c r="G18" s="272"/>
    </row>
    <row r="19" spans="1:8">
      <c r="A19" s="292" t="s">
        <v>33</v>
      </c>
      <c r="B19" s="295" t="s">
        <v>34</v>
      </c>
      <c r="C19" s="274"/>
      <c r="D19" s="290"/>
      <c r="E19" s="1"/>
      <c r="F19" s="290"/>
      <c r="G19" s="272"/>
    </row>
    <row r="20" spans="1:8" ht="111" customHeight="1">
      <c r="A20" s="292"/>
      <c r="B20" s="268" t="s">
        <v>35</v>
      </c>
      <c r="C20" s="274"/>
      <c r="D20" s="290"/>
      <c r="E20" s="2"/>
      <c r="F20" s="290"/>
      <c r="G20" s="272"/>
    </row>
    <row r="21" spans="1:8" ht="14.25">
      <c r="A21" s="274"/>
      <c r="B21" s="269"/>
      <c r="C21" s="274"/>
      <c r="D21" s="296"/>
      <c r="E21" s="2"/>
      <c r="F21" s="281">
        <f>IF(D21="Quote Rate Only",0,E21*D21)</f>
        <v>0</v>
      </c>
      <c r="G21" s="272"/>
    </row>
    <row r="22" spans="1:8" ht="245.25">
      <c r="A22" s="297">
        <v>1</v>
      </c>
      <c r="B22" s="268" t="s">
        <v>285</v>
      </c>
      <c r="C22" s="274"/>
      <c r="D22" s="296"/>
      <c r="E22" s="2"/>
      <c r="F22" s="281">
        <f>IF(D22="Quote Rate Only",0,E22*D22)</f>
        <v>0</v>
      </c>
      <c r="G22" s="272"/>
    </row>
    <row r="23" spans="1:8" ht="14.25">
      <c r="A23" s="274" t="s">
        <v>36</v>
      </c>
      <c r="B23" s="268" t="s">
        <v>37</v>
      </c>
      <c r="C23" s="274" t="s">
        <v>12</v>
      </c>
      <c r="D23" s="48">
        <v>466</v>
      </c>
      <c r="E23" s="3"/>
      <c r="F23" s="281"/>
      <c r="G23" s="272"/>
    </row>
    <row r="24" spans="1:8" ht="14.25">
      <c r="A24" s="274" t="s">
        <v>38</v>
      </c>
      <c r="B24" s="268" t="s">
        <v>39</v>
      </c>
      <c r="C24" s="274" t="s">
        <v>12</v>
      </c>
      <c r="D24" s="48">
        <v>301</v>
      </c>
      <c r="E24" s="3"/>
      <c r="F24" s="281"/>
      <c r="G24" s="272"/>
      <c r="H24" s="298"/>
    </row>
    <row r="25" spans="1:8" ht="28.5">
      <c r="A25" s="274" t="s">
        <v>40</v>
      </c>
      <c r="B25" s="268" t="s">
        <v>41</v>
      </c>
      <c r="C25" s="274" t="s">
        <v>12</v>
      </c>
      <c r="D25" s="230" t="s">
        <v>48</v>
      </c>
      <c r="E25" s="3"/>
      <c r="F25" s="281"/>
      <c r="G25" s="272"/>
    </row>
    <row r="26" spans="1:8" ht="14.25">
      <c r="A26" s="274"/>
      <c r="B26" s="269"/>
      <c r="C26" s="274"/>
      <c r="D26" s="296"/>
      <c r="E26" s="2"/>
      <c r="F26" s="281"/>
      <c r="G26" s="272"/>
    </row>
    <row r="27" spans="1:8" ht="138.75" customHeight="1">
      <c r="A27" s="297">
        <f>A22+1</f>
        <v>2</v>
      </c>
      <c r="B27" s="273" t="s">
        <v>286</v>
      </c>
      <c r="C27" s="274"/>
      <c r="D27" s="230"/>
      <c r="E27" s="231"/>
      <c r="F27" s="281"/>
      <c r="G27" s="272"/>
    </row>
    <row r="28" spans="1:8" ht="28.5">
      <c r="A28" s="274" t="s">
        <v>36</v>
      </c>
      <c r="B28" s="273" t="s">
        <v>37</v>
      </c>
      <c r="C28" s="274" t="s">
        <v>12</v>
      </c>
      <c r="D28" s="230" t="s">
        <v>48</v>
      </c>
      <c r="E28" s="231"/>
      <c r="F28" s="281"/>
      <c r="G28" s="272"/>
    </row>
    <row r="29" spans="1:8" ht="14.25">
      <c r="A29" s="274" t="s">
        <v>38</v>
      </c>
      <c r="B29" s="273" t="s">
        <v>196</v>
      </c>
      <c r="C29" s="274" t="s">
        <v>12</v>
      </c>
      <c r="D29" s="230">
        <v>151</v>
      </c>
      <c r="E29" s="231"/>
      <c r="F29" s="281"/>
      <c r="G29" s="272"/>
    </row>
    <row r="30" spans="1:8" ht="28.5">
      <c r="A30" s="274" t="s">
        <v>40</v>
      </c>
      <c r="B30" s="268" t="s">
        <v>41</v>
      </c>
      <c r="C30" s="274" t="s">
        <v>12</v>
      </c>
      <c r="D30" s="230" t="s">
        <v>48</v>
      </c>
      <c r="E30" s="3"/>
      <c r="F30" s="281"/>
      <c r="G30" s="272"/>
    </row>
    <row r="31" spans="1:8" ht="14.25">
      <c r="A31" s="274"/>
      <c r="B31" s="269"/>
      <c r="C31" s="274"/>
      <c r="D31" s="296"/>
      <c r="E31" s="2"/>
      <c r="F31" s="281"/>
      <c r="G31" s="272"/>
    </row>
    <row r="32" spans="1:8" ht="360" customHeight="1">
      <c r="A32" s="297">
        <f>A27+1</f>
        <v>3</v>
      </c>
      <c r="B32" s="273" t="s">
        <v>267</v>
      </c>
      <c r="C32" s="274"/>
      <c r="D32" s="230"/>
      <c r="E32" s="231"/>
      <c r="F32" s="281"/>
      <c r="G32" s="272"/>
    </row>
    <row r="33" spans="1:8" ht="28.5">
      <c r="A33" s="274" t="s">
        <v>36</v>
      </c>
      <c r="B33" s="273" t="s">
        <v>37</v>
      </c>
      <c r="C33" s="274" t="s">
        <v>12</v>
      </c>
      <c r="D33" s="230" t="s">
        <v>48</v>
      </c>
      <c r="E33" s="231"/>
      <c r="F33" s="281"/>
      <c r="G33" s="272"/>
    </row>
    <row r="34" spans="1:8" ht="28.5">
      <c r="A34" s="274" t="s">
        <v>38</v>
      </c>
      <c r="B34" s="273" t="s">
        <v>196</v>
      </c>
      <c r="C34" s="274" t="s">
        <v>12</v>
      </c>
      <c r="D34" s="230" t="s">
        <v>48</v>
      </c>
      <c r="E34" s="231"/>
      <c r="F34" s="281"/>
      <c r="G34" s="272"/>
      <c r="H34" s="298"/>
    </row>
    <row r="35" spans="1:8" ht="14.25">
      <c r="A35" s="274" t="s">
        <v>40</v>
      </c>
      <c r="B35" s="268" t="s">
        <v>197</v>
      </c>
      <c r="C35" s="274" t="s">
        <v>12</v>
      </c>
      <c r="D35" s="51">
        <v>406</v>
      </c>
      <c r="E35" s="231"/>
      <c r="F35" s="281"/>
      <c r="G35" s="272"/>
    </row>
    <row r="36" spans="1:8" ht="14.25">
      <c r="A36" s="274"/>
      <c r="B36" s="268"/>
      <c r="C36" s="274"/>
      <c r="D36" s="51"/>
      <c r="E36" s="3"/>
      <c r="F36" s="281"/>
      <c r="G36" s="272"/>
    </row>
    <row r="37" spans="1:8" ht="135.75" customHeight="1">
      <c r="A37" s="297">
        <f>A32+1</f>
        <v>4</v>
      </c>
      <c r="B37" s="273" t="s">
        <v>220</v>
      </c>
      <c r="C37" s="274"/>
      <c r="D37" s="230"/>
      <c r="E37" s="231"/>
      <c r="F37" s="281"/>
      <c r="G37" s="272"/>
    </row>
    <row r="38" spans="1:8">
      <c r="A38" s="297" t="s">
        <v>16</v>
      </c>
      <c r="B38" s="299" t="s">
        <v>287</v>
      </c>
      <c r="C38" s="274"/>
      <c r="D38" s="230"/>
      <c r="E38" s="231"/>
      <c r="F38" s="281"/>
      <c r="G38" s="272"/>
    </row>
    <row r="39" spans="1:8" ht="28.5">
      <c r="A39" s="274" t="s">
        <v>36</v>
      </c>
      <c r="B39" s="275" t="s">
        <v>268</v>
      </c>
      <c r="C39" s="274" t="s">
        <v>12</v>
      </c>
      <c r="D39" s="230" t="s">
        <v>48</v>
      </c>
      <c r="E39" s="300"/>
      <c r="F39" s="281"/>
      <c r="G39" s="272"/>
    </row>
    <row r="40" spans="1:8" ht="14.25">
      <c r="A40" s="274" t="s">
        <v>36</v>
      </c>
      <c r="B40" s="275" t="s">
        <v>268</v>
      </c>
      <c r="C40" s="274" t="s">
        <v>12</v>
      </c>
      <c r="D40" s="51">
        <v>552</v>
      </c>
      <c r="E40" s="300"/>
      <c r="F40" s="281"/>
      <c r="G40" s="272" t="s">
        <v>265</v>
      </c>
    </row>
    <row r="41" spans="1:8" ht="14.25">
      <c r="A41" s="274" t="s">
        <v>38</v>
      </c>
      <c r="B41" s="275" t="s">
        <v>269</v>
      </c>
      <c r="C41" s="274"/>
      <c r="D41" s="51"/>
      <c r="E41" s="300"/>
      <c r="F41" s="281"/>
      <c r="G41" s="272"/>
    </row>
    <row r="42" spans="1:8">
      <c r="A42" s="297" t="s">
        <v>199</v>
      </c>
      <c r="B42" s="299" t="s">
        <v>198</v>
      </c>
      <c r="C42" s="274"/>
      <c r="D42" s="230"/>
      <c r="E42" s="231"/>
      <c r="F42" s="281"/>
      <c r="G42" s="272"/>
    </row>
    <row r="43" spans="1:8" ht="28.5">
      <c r="A43" s="274" t="s">
        <v>36</v>
      </c>
      <c r="B43" s="275" t="s">
        <v>268</v>
      </c>
      <c r="C43" s="274" t="s">
        <v>12</v>
      </c>
      <c r="D43" s="230" t="s">
        <v>48</v>
      </c>
      <c r="E43" s="300"/>
      <c r="F43" s="281"/>
      <c r="G43" s="272"/>
    </row>
    <row r="44" spans="1:8" ht="14.25">
      <c r="A44" s="274" t="s">
        <v>38</v>
      </c>
      <c r="B44" s="275" t="s">
        <v>269</v>
      </c>
      <c r="C44" s="274" t="s">
        <v>12</v>
      </c>
      <c r="D44" s="51">
        <v>766</v>
      </c>
      <c r="E44" s="300"/>
      <c r="F44" s="281"/>
      <c r="G44" s="272" t="s">
        <v>265</v>
      </c>
    </row>
    <row r="45" spans="1:8" ht="14.25">
      <c r="A45" s="274"/>
      <c r="B45" s="268"/>
      <c r="C45" s="274"/>
      <c r="D45" s="51"/>
      <c r="E45" s="3"/>
      <c r="F45" s="281"/>
      <c r="G45" s="272"/>
    </row>
    <row r="46" spans="1:8">
      <c r="A46" s="301" t="s">
        <v>1</v>
      </c>
      <c r="B46" s="302" t="s">
        <v>42</v>
      </c>
      <c r="C46" s="274"/>
      <c r="D46" s="296"/>
      <c r="E46" s="3"/>
      <c r="F46" s="281"/>
      <c r="G46" s="272"/>
    </row>
    <row r="47" spans="1:8" ht="14.25">
      <c r="A47" s="270"/>
      <c r="B47" s="271"/>
      <c r="C47" s="270"/>
      <c r="D47" s="296"/>
      <c r="E47" s="3"/>
      <c r="F47" s="281"/>
      <c r="G47" s="272"/>
    </row>
    <row r="48" spans="1:8" ht="135" customHeight="1">
      <c r="A48" s="270">
        <v>1</v>
      </c>
      <c r="B48" s="36" t="s">
        <v>43</v>
      </c>
      <c r="C48" s="270"/>
      <c r="D48" s="296"/>
      <c r="E48" s="3"/>
      <c r="F48" s="281"/>
      <c r="G48" s="272"/>
    </row>
    <row r="49" spans="1:7" ht="14.25">
      <c r="A49" s="270" t="s">
        <v>36</v>
      </c>
      <c r="B49" s="271" t="s">
        <v>263</v>
      </c>
      <c r="C49" s="270" t="s">
        <v>12</v>
      </c>
      <c r="D49" s="45">
        <v>50</v>
      </c>
      <c r="E49" s="3"/>
      <c r="F49" s="281"/>
      <c r="G49" s="272"/>
    </row>
    <row r="50" spans="1:7" ht="14.25">
      <c r="A50" s="270" t="s">
        <v>38</v>
      </c>
      <c r="B50" s="271" t="s">
        <v>264</v>
      </c>
      <c r="C50" s="270" t="s">
        <v>12</v>
      </c>
      <c r="D50" s="45">
        <v>100</v>
      </c>
      <c r="E50" s="3"/>
      <c r="F50" s="281"/>
      <c r="G50" s="272"/>
    </row>
    <row r="51" spans="1:7" ht="14.25">
      <c r="A51" s="270"/>
      <c r="B51" s="271"/>
      <c r="C51" s="270"/>
      <c r="D51" s="303"/>
      <c r="E51" s="3"/>
      <c r="F51" s="281"/>
      <c r="G51" s="272"/>
    </row>
    <row r="52" spans="1:7" ht="152.25" customHeight="1">
      <c r="A52" s="297">
        <v>2</v>
      </c>
      <c r="B52" s="36" t="s">
        <v>270</v>
      </c>
      <c r="C52" s="270" t="s">
        <v>12</v>
      </c>
      <c r="D52" s="48">
        <v>25</v>
      </c>
      <c r="E52" s="3"/>
      <c r="F52" s="281"/>
      <c r="G52" s="272"/>
    </row>
    <row r="53" spans="1:7" ht="14.25">
      <c r="A53" s="297"/>
      <c r="B53" s="268"/>
      <c r="C53" s="274"/>
      <c r="D53" s="296"/>
      <c r="E53" s="3"/>
      <c r="F53" s="281"/>
      <c r="G53" s="272"/>
    </row>
    <row r="54" spans="1:7" ht="99.75">
      <c r="A54" s="297">
        <v>3</v>
      </c>
      <c r="B54" s="36" t="s">
        <v>200</v>
      </c>
      <c r="C54" s="270" t="s">
        <v>12</v>
      </c>
      <c r="D54" s="48">
        <v>337</v>
      </c>
      <c r="E54" s="3"/>
      <c r="F54" s="281"/>
      <c r="G54" s="272"/>
    </row>
    <row r="55" spans="1:7" ht="14.25">
      <c r="A55" s="297"/>
      <c r="B55" s="268"/>
      <c r="C55" s="274"/>
      <c r="D55" s="296"/>
      <c r="E55" s="3"/>
      <c r="F55" s="281"/>
      <c r="G55" s="272"/>
    </row>
    <row r="56" spans="1:7" s="40" customFormat="1">
      <c r="A56" s="37" t="s">
        <v>44</v>
      </c>
      <c r="B56" s="212" t="s">
        <v>45</v>
      </c>
      <c r="C56" s="38"/>
      <c r="D56" s="35"/>
      <c r="E56" s="2"/>
      <c r="F56" s="281"/>
      <c r="G56" s="39"/>
    </row>
    <row r="57" spans="1:7" s="40" customFormat="1" ht="14.25">
      <c r="A57" s="41"/>
      <c r="B57" s="36"/>
      <c r="C57" s="38"/>
      <c r="D57" s="35"/>
      <c r="E57" s="2"/>
      <c r="F57" s="281"/>
      <c r="G57" s="39"/>
    </row>
    <row r="58" spans="1:7" s="40" customFormat="1" ht="128.25">
      <c r="A58" s="41">
        <v>1</v>
      </c>
      <c r="B58" s="36" t="s">
        <v>201</v>
      </c>
      <c r="C58" s="38" t="s">
        <v>15</v>
      </c>
      <c r="D58" s="48">
        <v>259</v>
      </c>
      <c r="E58" s="2"/>
      <c r="F58" s="281"/>
      <c r="G58" s="39"/>
    </row>
    <row r="59" spans="1:7" s="40" customFormat="1" ht="14.25">
      <c r="A59" s="41"/>
      <c r="B59" s="36"/>
      <c r="C59" s="38"/>
      <c r="D59" s="35"/>
      <c r="E59" s="2"/>
      <c r="F59" s="281"/>
      <c r="G59" s="39"/>
    </row>
    <row r="60" spans="1:7">
      <c r="A60" s="292" t="s">
        <v>14</v>
      </c>
      <c r="B60" s="295" t="s">
        <v>46</v>
      </c>
      <c r="C60" s="274"/>
      <c r="D60" s="296"/>
      <c r="E60" s="3"/>
      <c r="F60" s="281"/>
      <c r="G60" s="272"/>
    </row>
    <row r="61" spans="1:7" ht="14.25">
      <c r="A61" s="297"/>
      <c r="B61" s="269"/>
      <c r="C61" s="274"/>
      <c r="D61" s="296"/>
      <c r="E61" s="3"/>
      <c r="F61" s="281"/>
      <c r="G61" s="272"/>
    </row>
    <row r="62" spans="1:7" ht="310.5" customHeight="1">
      <c r="A62" s="297">
        <v>1</v>
      </c>
      <c r="B62" s="36" t="s">
        <v>102</v>
      </c>
      <c r="C62" s="274"/>
      <c r="D62" s="296"/>
      <c r="E62" s="3"/>
      <c r="F62" s="281"/>
      <c r="G62" s="272"/>
    </row>
    <row r="63" spans="1:7" ht="28.5">
      <c r="A63" s="297" t="s">
        <v>36</v>
      </c>
      <c r="B63" s="268" t="s">
        <v>47</v>
      </c>
      <c r="C63" s="274" t="s">
        <v>12</v>
      </c>
      <c r="D63" s="304" t="s">
        <v>48</v>
      </c>
      <c r="E63" s="3"/>
      <c r="F63" s="281"/>
      <c r="G63" s="272"/>
    </row>
    <row r="64" spans="1:7" ht="14.25">
      <c r="A64" s="297" t="s">
        <v>38</v>
      </c>
      <c r="B64" s="268" t="s">
        <v>49</v>
      </c>
      <c r="C64" s="274" t="s">
        <v>12</v>
      </c>
      <c r="D64" s="296">
        <v>41</v>
      </c>
      <c r="E64" s="3"/>
      <c r="F64" s="281"/>
      <c r="G64" s="272"/>
    </row>
    <row r="65" spans="1:7" ht="14.25">
      <c r="A65" s="297"/>
      <c r="B65" s="268"/>
      <c r="C65" s="274"/>
      <c r="D65" s="296"/>
      <c r="E65" s="3"/>
      <c r="F65" s="281"/>
      <c r="G65" s="272"/>
    </row>
    <row r="66" spans="1:7">
      <c r="A66" s="294" t="s">
        <v>50</v>
      </c>
      <c r="B66" s="305" t="s">
        <v>320</v>
      </c>
      <c r="C66" s="274"/>
      <c r="D66" s="296"/>
      <c r="E66" s="3"/>
      <c r="F66" s="281"/>
      <c r="G66" s="272"/>
    </row>
    <row r="67" spans="1:7" ht="71.25">
      <c r="A67" s="274"/>
      <c r="B67" s="268" t="s">
        <v>51</v>
      </c>
      <c r="C67" s="274"/>
      <c r="D67" s="306"/>
      <c r="E67" s="3"/>
      <c r="F67" s="281"/>
      <c r="G67" s="272"/>
    </row>
    <row r="68" spans="1:7" ht="33" customHeight="1">
      <c r="A68" s="274"/>
      <c r="B68" s="268" t="s">
        <v>52</v>
      </c>
      <c r="C68" s="274"/>
      <c r="D68" s="306"/>
      <c r="E68" s="3"/>
      <c r="F68" s="281"/>
      <c r="G68" s="272"/>
    </row>
    <row r="69" spans="1:7" ht="156.75">
      <c r="A69" s="274"/>
      <c r="B69" s="268" t="s">
        <v>288</v>
      </c>
      <c r="C69" s="274"/>
      <c r="D69" s="306"/>
      <c r="E69" s="3"/>
      <c r="F69" s="281"/>
      <c r="G69" s="272"/>
    </row>
    <row r="70" spans="1:7" ht="128.25">
      <c r="A70" s="274"/>
      <c r="B70" s="268" t="s">
        <v>53</v>
      </c>
      <c r="C70" s="274"/>
      <c r="D70" s="306"/>
      <c r="E70" s="3"/>
      <c r="F70" s="281"/>
      <c r="G70" s="272"/>
    </row>
    <row r="71" spans="1:7" ht="114.75" customHeight="1">
      <c r="A71" s="274"/>
      <c r="B71" s="268" t="s">
        <v>54</v>
      </c>
      <c r="C71" s="274"/>
      <c r="D71" s="306"/>
      <c r="E71" s="3"/>
      <c r="F71" s="281"/>
      <c r="G71" s="272"/>
    </row>
    <row r="72" spans="1:7" ht="42.75">
      <c r="A72" s="274"/>
      <c r="B72" s="268" t="s">
        <v>55</v>
      </c>
      <c r="C72" s="274"/>
      <c r="D72" s="306"/>
      <c r="E72" s="3"/>
      <c r="F72" s="281"/>
      <c r="G72" s="272"/>
    </row>
    <row r="73" spans="1:7" ht="42.75">
      <c r="A73" s="274"/>
      <c r="B73" s="268" t="s">
        <v>56</v>
      </c>
      <c r="C73" s="274"/>
      <c r="D73" s="306"/>
      <c r="E73" s="3"/>
      <c r="F73" s="281"/>
      <c r="G73" s="272"/>
    </row>
    <row r="74" spans="1:7" ht="114">
      <c r="A74" s="274"/>
      <c r="B74" s="268" t="s">
        <v>57</v>
      </c>
      <c r="C74" s="274"/>
      <c r="D74" s="306"/>
      <c r="E74" s="3"/>
      <c r="F74" s="281"/>
      <c r="G74" s="272"/>
    </row>
    <row r="75" spans="1:7" ht="42.75">
      <c r="A75" s="274"/>
      <c r="B75" s="268" t="s">
        <v>58</v>
      </c>
      <c r="C75" s="274"/>
      <c r="D75" s="306"/>
      <c r="E75" s="3"/>
      <c r="F75" s="281"/>
      <c r="G75" s="272"/>
    </row>
    <row r="76" spans="1:7" ht="28.5">
      <c r="A76" s="274"/>
      <c r="B76" s="268" t="s">
        <v>59</v>
      </c>
      <c r="C76" s="274"/>
      <c r="D76" s="306"/>
      <c r="E76" s="3"/>
      <c r="F76" s="281"/>
      <c r="G76" s="272"/>
    </row>
    <row r="77" spans="1:7" ht="99.75">
      <c r="A77" s="274"/>
      <c r="B77" s="268" t="s">
        <v>60</v>
      </c>
      <c r="C77" s="274"/>
      <c r="D77" s="306"/>
      <c r="E77" s="3"/>
      <c r="F77" s="281"/>
      <c r="G77" s="272"/>
    </row>
    <row r="78" spans="1:7" ht="63" customHeight="1">
      <c r="A78" s="274"/>
      <c r="B78" s="268" t="s">
        <v>61</v>
      </c>
      <c r="C78" s="274"/>
      <c r="D78" s="306"/>
      <c r="E78" s="3"/>
      <c r="F78" s="281"/>
      <c r="G78" s="272"/>
    </row>
    <row r="79" spans="1:7">
      <c r="A79" s="294"/>
      <c r="B79" s="305"/>
      <c r="C79" s="274"/>
      <c r="D79" s="304"/>
      <c r="E79" s="3"/>
      <c r="F79" s="281"/>
      <c r="G79" s="272"/>
    </row>
    <row r="80" spans="1:7" ht="30">
      <c r="A80" s="294">
        <v>1</v>
      </c>
      <c r="B80" s="295" t="s">
        <v>284</v>
      </c>
      <c r="C80" s="274"/>
      <c r="D80" s="304"/>
      <c r="E80" s="3"/>
      <c r="F80" s="281"/>
      <c r="G80" s="272"/>
    </row>
    <row r="81" spans="1:14" ht="28.5">
      <c r="A81" s="274" t="s">
        <v>36</v>
      </c>
      <c r="B81" s="268" t="s">
        <v>62</v>
      </c>
      <c r="C81" s="274" t="s">
        <v>12</v>
      </c>
      <c r="D81" s="304" t="s">
        <v>48</v>
      </c>
      <c r="E81" s="3"/>
      <c r="F81" s="281"/>
      <c r="G81" s="272"/>
    </row>
    <row r="82" spans="1:14" ht="14.25">
      <c r="A82" s="274" t="s">
        <v>38</v>
      </c>
      <c r="B82" s="268" t="s">
        <v>63</v>
      </c>
      <c r="C82" s="274" t="s">
        <v>12</v>
      </c>
      <c r="D82" s="304">
        <v>419</v>
      </c>
      <c r="E82" s="307"/>
      <c r="F82" s="281"/>
      <c r="G82" s="272"/>
      <c r="K82" s="307"/>
    </row>
    <row r="83" spans="1:14">
      <c r="A83" s="308"/>
      <c r="B83" s="309"/>
      <c r="C83" s="274"/>
      <c r="D83" s="304"/>
      <c r="E83" s="3"/>
      <c r="F83" s="281"/>
      <c r="G83" s="272"/>
    </row>
    <row r="84" spans="1:14">
      <c r="A84" s="310" t="s">
        <v>64</v>
      </c>
      <c r="B84" s="305" t="s">
        <v>65</v>
      </c>
      <c r="C84" s="274"/>
      <c r="D84" s="296"/>
      <c r="E84" s="3"/>
      <c r="F84" s="281"/>
      <c r="G84" s="272"/>
    </row>
    <row r="85" spans="1:14" ht="14.25">
      <c r="A85" s="274"/>
      <c r="B85" s="269"/>
      <c r="C85" s="274"/>
      <c r="D85" s="296"/>
      <c r="E85" s="3"/>
      <c r="F85" s="281"/>
      <c r="G85" s="272"/>
    </row>
    <row r="86" spans="1:14" ht="312.75" customHeight="1">
      <c r="A86" s="297">
        <v>1</v>
      </c>
      <c r="B86" s="36" t="s">
        <v>289</v>
      </c>
      <c r="C86" s="274" t="s">
        <v>0</v>
      </c>
      <c r="D86" s="304">
        <v>72</v>
      </c>
      <c r="E86" s="3"/>
      <c r="F86" s="281"/>
      <c r="G86" s="272"/>
      <c r="I86" s="298"/>
      <c r="N86" s="285">
        <f>(55+14)*1.15</f>
        <v>79.349999999999994</v>
      </c>
    </row>
    <row r="87" spans="1:14" ht="14.25">
      <c r="A87" s="297"/>
      <c r="B87" s="36"/>
      <c r="C87" s="274"/>
      <c r="D87" s="296"/>
      <c r="E87" s="3"/>
      <c r="F87" s="281"/>
      <c r="G87" s="272"/>
      <c r="I87" s="298"/>
    </row>
    <row r="88" spans="1:14" s="40" customFormat="1">
      <c r="A88" s="43" t="s">
        <v>246</v>
      </c>
      <c r="B88" s="44" t="s">
        <v>67</v>
      </c>
      <c r="C88" s="38"/>
      <c r="D88" s="35"/>
      <c r="E88" s="2"/>
      <c r="F88" s="281"/>
      <c r="G88" s="39"/>
    </row>
    <row r="89" spans="1:14" s="40" customFormat="1" ht="14.25">
      <c r="A89" s="41"/>
      <c r="B89" s="36"/>
      <c r="C89" s="38"/>
      <c r="D89" s="35"/>
      <c r="E89" s="2"/>
      <c r="F89" s="281"/>
      <c r="G89" s="39"/>
    </row>
    <row r="90" spans="1:14" s="40" customFormat="1" ht="57.75" customHeight="1">
      <c r="A90" s="41">
        <v>1</v>
      </c>
      <c r="B90" s="36" t="s">
        <v>290</v>
      </c>
      <c r="C90" s="38" t="s">
        <v>15</v>
      </c>
      <c r="D90" s="304">
        <v>9</v>
      </c>
      <c r="E90" s="2"/>
      <c r="F90" s="281"/>
      <c r="G90" s="39"/>
    </row>
    <row r="91" spans="1:14" s="40" customFormat="1" ht="14.25">
      <c r="A91" s="41"/>
      <c r="B91" s="36"/>
      <c r="C91" s="38"/>
      <c r="D91" s="35"/>
      <c r="E91" s="2"/>
      <c r="F91" s="281"/>
      <c r="G91" s="39"/>
    </row>
    <row r="92" spans="1:14" s="40" customFormat="1" ht="87" customHeight="1">
      <c r="A92" s="41">
        <v>2</v>
      </c>
      <c r="B92" s="36" t="s">
        <v>291</v>
      </c>
      <c r="C92" s="38" t="s">
        <v>68</v>
      </c>
      <c r="D92" s="45">
        <v>1832</v>
      </c>
      <c r="E92" s="2"/>
      <c r="F92" s="281"/>
      <c r="G92" s="39"/>
    </row>
    <row r="93" spans="1:14" s="40" customFormat="1" ht="14.25">
      <c r="A93" s="41"/>
      <c r="B93" s="36"/>
      <c r="C93" s="38"/>
      <c r="D93" s="35"/>
      <c r="E93" s="2"/>
      <c r="F93" s="281"/>
      <c r="G93" s="39"/>
    </row>
    <row r="94" spans="1:14">
      <c r="A94" s="292" t="s">
        <v>7</v>
      </c>
      <c r="B94" s="295" t="s">
        <v>70</v>
      </c>
      <c r="C94" s="274"/>
      <c r="D94" s="296"/>
      <c r="E94" s="3"/>
      <c r="F94" s="281"/>
      <c r="G94" s="272"/>
    </row>
    <row r="95" spans="1:14" ht="14.25">
      <c r="A95" s="297"/>
      <c r="B95" s="268"/>
      <c r="C95" s="274"/>
      <c r="D95" s="296"/>
      <c r="E95" s="3"/>
      <c r="F95" s="281"/>
      <c r="G95" s="272"/>
    </row>
    <row r="96" spans="1:14" ht="114.75" customHeight="1">
      <c r="A96" s="297"/>
      <c r="B96" s="268" t="s">
        <v>71</v>
      </c>
      <c r="C96" s="274"/>
      <c r="D96" s="296"/>
      <c r="E96" s="3"/>
      <c r="F96" s="281"/>
      <c r="G96" s="272"/>
    </row>
    <row r="97" spans="1:13" ht="111" customHeight="1">
      <c r="A97" s="297"/>
      <c r="B97" s="268" t="s">
        <v>292</v>
      </c>
      <c r="C97" s="274"/>
      <c r="D97" s="296"/>
      <c r="E97" s="3"/>
      <c r="F97" s="281"/>
      <c r="G97" s="272"/>
    </row>
    <row r="98" spans="1:13" ht="30">
      <c r="A98" s="297"/>
      <c r="B98" s="295" t="s">
        <v>171</v>
      </c>
      <c r="D98" s="296"/>
      <c r="E98" s="3"/>
      <c r="F98" s="281"/>
      <c r="G98" s="272"/>
    </row>
    <row r="99" spans="1:13" ht="42.75">
      <c r="A99" s="297">
        <v>1</v>
      </c>
      <c r="B99" s="268" t="s">
        <v>72</v>
      </c>
      <c r="C99" s="274" t="s">
        <v>0</v>
      </c>
      <c r="D99" s="279">
        <v>0.1</v>
      </c>
      <c r="E99" s="6"/>
      <c r="F99" s="281"/>
      <c r="G99" s="272"/>
    </row>
    <row r="100" spans="1:13" ht="14.25">
      <c r="A100" s="297"/>
      <c r="B100" s="268"/>
      <c r="C100" s="274"/>
      <c r="D100" s="45"/>
      <c r="E100" s="6"/>
      <c r="F100" s="281"/>
      <c r="G100" s="272"/>
    </row>
    <row r="101" spans="1:13" s="40" customFormat="1" ht="144">
      <c r="A101" s="38">
        <v>2</v>
      </c>
      <c r="B101" s="268" t="s">
        <v>247</v>
      </c>
      <c r="C101" s="38" t="s">
        <v>0</v>
      </c>
      <c r="D101" s="48">
        <v>0.1</v>
      </c>
      <c r="E101" s="49"/>
      <c r="F101" s="281"/>
      <c r="G101" s="5"/>
      <c r="H101" s="50"/>
      <c r="I101" s="50"/>
    </row>
    <row r="102" spans="1:13" ht="14.25">
      <c r="A102" s="297"/>
      <c r="B102" s="268"/>
      <c r="C102" s="274"/>
      <c r="D102" s="296"/>
      <c r="E102" s="3"/>
      <c r="F102" s="281"/>
      <c r="G102" s="272"/>
    </row>
    <row r="103" spans="1:13" ht="324" customHeight="1">
      <c r="A103" s="297">
        <v>4</v>
      </c>
      <c r="B103" s="268" t="s">
        <v>73</v>
      </c>
      <c r="C103" s="274" t="s">
        <v>17</v>
      </c>
      <c r="D103" s="47">
        <v>5</v>
      </c>
      <c r="E103" s="311"/>
      <c r="F103" s="281"/>
      <c r="G103" s="272"/>
      <c r="H103" s="312"/>
    </row>
    <row r="104" spans="1:13" ht="14.25">
      <c r="A104" s="297"/>
      <c r="B104" s="268"/>
      <c r="C104" s="274"/>
      <c r="D104" s="296"/>
      <c r="E104" s="3"/>
      <c r="F104" s="281"/>
      <c r="G104" s="272"/>
    </row>
    <row r="105" spans="1:13" ht="201" customHeight="1">
      <c r="A105" s="297">
        <v>5</v>
      </c>
      <c r="B105" s="268" t="s">
        <v>260</v>
      </c>
      <c r="C105" s="274" t="s">
        <v>17</v>
      </c>
      <c r="D105" s="313">
        <v>10</v>
      </c>
      <c r="E105" s="3"/>
      <c r="F105" s="281"/>
      <c r="G105" s="314"/>
    </row>
    <row r="106" spans="1:13" s="52" customFormat="1">
      <c r="A106" s="54"/>
      <c r="B106" s="36"/>
      <c r="C106" s="38"/>
      <c r="D106" s="222"/>
      <c r="E106" s="3"/>
      <c r="F106" s="281"/>
      <c r="G106" s="232"/>
      <c r="M106" s="52">
        <f>E106*1.1</f>
        <v>0</v>
      </c>
    </row>
    <row r="107" spans="1:13" s="40" customFormat="1">
      <c r="A107" s="43" t="s">
        <v>69</v>
      </c>
      <c r="B107" s="213" t="s">
        <v>77</v>
      </c>
      <c r="C107" s="38"/>
      <c r="D107" s="48"/>
      <c r="E107" s="49"/>
      <c r="F107" s="281"/>
      <c r="G107" s="5"/>
      <c r="H107" s="50"/>
      <c r="I107" s="50"/>
    </row>
    <row r="108" spans="1:13" s="40" customFormat="1" ht="201" customHeight="1">
      <c r="A108" s="55">
        <v>1</v>
      </c>
      <c r="B108" s="36" t="s">
        <v>293</v>
      </c>
      <c r="C108" s="38"/>
      <c r="D108" s="51"/>
      <c r="E108" s="49"/>
      <c r="F108" s="281"/>
      <c r="G108" s="5"/>
      <c r="M108" s="52"/>
    </row>
    <row r="109" spans="1:13" s="40" customFormat="1">
      <c r="A109" s="55" t="s">
        <v>9</v>
      </c>
      <c r="B109" s="219" t="s">
        <v>229</v>
      </c>
      <c r="C109" s="38"/>
      <c r="D109" s="51"/>
      <c r="E109" s="49"/>
      <c r="F109" s="281"/>
      <c r="G109" s="5"/>
      <c r="M109" s="52"/>
    </row>
    <row r="110" spans="1:13" ht="14.25">
      <c r="A110" s="274" t="s">
        <v>16</v>
      </c>
      <c r="B110" s="268" t="s">
        <v>275</v>
      </c>
      <c r="C110" s="38" t="s">
        <v>12</v>
      </c>
      <c r="D110" s="229">
        <v>3</v>
      </c>
      <c r="E110" s="3"/>
      <c r="F110" s="281"/>
      <c r="G110" s="272"/>
    </row>
    <row r="111" spans="1:13" ht="14.25">
      <c r="A111" s="274"/>
      <c r="B111" s="268"/>
      <c r="C111" s="38"/>
      <c r="D111" s="304"/>
      <c r="E111" s="3"/>
      <c r="F111" s="281"/>
      <c r="G111" s="272"/>
    </row>
    <row r="112" spans="1:13" s="40" customFormat="1" ht="204.75" customHeight="1">
      <c r="A112" s="55">
        <v>2</v>
      </c>
      <c r="B112" s="36" t="s">
        <v>294</v>
      </c>
      <c r="C112" s="38"/>
      <c r="D112" s="51"/>
      <c r="E112" s="49"/>
      <c r="F112" s="281"/>
      <c r="G112" s="5"/>
      <c r="H112" s="50"/>
      <c r="I112" s="50"/>
      <c r="M112" s="52"/>
    </row>
    <row r="113" spans="1:13" s="40" customFormat="1">
      <c r="A113" s="55" t="s">
        <v>36</v>
      </c>
      <c r="B113" s="219" t="s">
        <v>195</v>
      </c>
      <c r="C113" s="38" t="s">
        <v>15</v>
      </c>
      <c r="D113" s="51"/>
      <c r="E113" s="49"/>
      <c r="F113" s="281"/>
      <c r="G113" s="5"/>
      <c r="H113" s="50"/>
      <c r="I113" s="50"/>
      <c r="M113" s="52"/>
    </row>
    <row r="114" spans="1:13" ht="28.5">
      <c r="A114" s="274" t="s">
        <v>16</v>
      </c>
      <c r="B114" s="268" t="s">
        <v>275</v>
      </c>
      <c r="C114" s="38" t="s">
        <v>15</v>
      </c>
      <c r="D114" s="280" t="s">
        <v>48</v>
      </c>
      <c r="E114" s="3"/>
      <c r="F114" s="281"/>
      <c r="G114" s="272"/>
    </row>
    <row r="115" spans="1:13" ht="14.25">
      <c r="A115" s="274"/>
      <c r="B115" s="268"/>
      <c r="C115" s="38"/>
      <c r="D115" s="304"/>
      <c r="E115" s="3"/>
      <c r="F115" s="281"/>
      <c r="G115" s="272"/>
    </row>
    <row r="116" spans="1:13" s="40" customFormat="1" ht="210.75" customHeight="1">
      <c r="A116" s="41">
        <v>3</v>
      </c>
      <c r="B116" s="56" t="s">
        <v>295</v>
      </c>
      <c r="C116" s="38"/>
      <c r="D116" s="48"/>
      <c r="E116" s="49"/>
      <c r="F116" s="281"/>
      <c r="G116" s="5"/>
      <c r="H116" s="50"/>
      <c r="I116" s="50"/>
    </row>
    <row r="117" spans="1:13" s="40" customFormat="1" ht="14.25">
      <c r="A117" s="41" t="s">
        <v>36</v>
      </c>
      <c r="B117" s="215" t="s">
        <v>66</v>
      </c>
      <c r="C117" s="38" t="s">
        <v>12</v>
      </c>
      <c r="D117" s="51">
        <v>5</v>
      </c>
      <c r="E117" s="49"/>
      <c r="F117" s="281"/>
      <c r="G117" s="5"/>
      <c r="H117" s="50"/>
      <c r="I117" s="50"/>
    </row>
    <row r="118" spans="1:13" s="40" customFormat="1">
      <c r="A118" s="42"/>
      <c r="B118" s="215"/>
      <c r="C118" s="38"/>
      <c r="D118" s="48"/>
      <c r="E118" s="49"/>
      <c r="F118" s="281"/>
      <c r="G118" s="5"/>
    </row>
    <row r="119" spans="1:13" s="40" customFormat="1">
      <c r="A119" s="37" t="s">
        <v>74</v>
      </c>
      <c r="B119" s="213" t="s">
        <v>78</v>
      </c>
      <c r="C119" s="38"/>
      <c r="D119" s="48"/>
      <c r="E119" s="49"/>
      <c r="F119" s="281"/>
      <c r="G119" s="5"/>
    </row>
    <row r="120" spans="1:13" s="40" customFormat="1">
      <c r="A120" s="37"/>
      <c r="B120" s="213"/>
      <c r="C120" s="38"/>
      <c r="D120" s="48"/>
      <c r="E120" s="49"/>
      <c r="F120" s="281"/>
      <c r="G120" s="5"/>
    </row>
    <row r="121" spans="1:13" s="40" customFormat="1" ht="71.25">
      <c r="A121" s="37"/>
      <c r="B121" s="269" t="s">
        <v>296</v>
      </c>
      <c r="C121" s="38"/>
      <c r="D121" s="48"/>
      <c r="E121" s="49"/>
      <c r="F121" s="281"/>
      <c r="G121" s="5"/>
    </row>
    <row r="122" spans="1:13" s="40" customFormat="1">
      <c r="A122" s="37"/>
      <c r="B122" s="214"/>
      <c r="C122" s="38"/>
      <c r="D122" s="48"/>
      <c r="E122" s="49"/>
      <c r="F122" s="281"/>
      <c r="G122" s="5"/>
    </row>
    <row r="123" spans="1:13" s="40" customFormat="1" ht="119.25" customHeight="1">
      <c r="A123" s="41">
        <v>1</v>
      </c>
      <c r="B123" s="269" t="s">
        <v>234</v>
      </c>
      <c r="C123" s="38" t="s">
        <v>15</v>
      </c>
      <c r="D123" s="51">
        <v>349</v>
      </c>
      <c r="E123" s="49"/>
      <c r="F123" s="281"/>
      <c r="G123" s="5"/>
    </row>
    <row r="124" spans="1:13" s="40" customFormat="1" ht="14.25">
      <c r="A124" s="41"/>
      <c r="B124" s="215"/>
      <c r="C124" s="38"/>
      <c r="D124" s="48"/>
      <c r="E124" s="49"/>
      <c r="F124" s="281"/>
      <c r="G124" s="5"/>
    </row>
    <row r="125" spans="1:13" s="40" customFormat="1" ht="264" customHeight="1">
      <c r="A125" s="41">
        <v>2</v>
      </c>
      <c r="B125" s="269" t="s">
        <v>79</v>
      </c>
      <c r="C125" s="38"/>
      <c r="D125" s="51"/>
      <c r="E125" s="49"/>
      <c r="F125" s="281"/>
      <c r="G125" s="5"/>
    </row>
    <row r="126" spans="1:13" ht="14.25">
      <c r="A126" s="274" t="s">
        <v>16</v>
      </c>
      <c r="B126" s="268" t="s">
        <v>275</v>
      </c>
      <c r="C126" s="274" t="s">
        <v>15</v>
      </c>
      <c r="D126" s="280">
        <v>36</v>
      </c>
      <c r="E126" s="3"/>
      <c r="F126" s="281"/>
      <c r="G126" s="272"/>
    </row>
    <row r="127" spans="1:13" s="40" customFormat="1">
      <c r="A127" s="54"/>
      <c r="B127" s="215"/>
      <c r="C127" s="38"/>
      <c r="D127" s="48"/>
      <c r="E127" s="49"/>
      <c r="F127" s="281"/>
      <c r="G127" s="5"/>
      <c r="I127" s="266"/>
      <c r="M127" s="52"/>
    </row>
    <row r="128" spans="1:13" s="40" customFormat="1" ht="128.25">
      <c r="A128" s="55">
        <v>3</v>
      </c>
      <c r="B128" s="56" t="s">
        <v>297</v>
      </c>
      <c r="C128" s="38" t="s">
        <v>15</v>
      </c>
      <c r="D128" s="51">
        <v>141</v>
      </c>
      <c r="E128" s="49"/>
      <c r="F128" s="281"/>
      <c r="G128" s="5"/>
      <c r="I128" s="315"/>
      <c r="M128" s="52"/>
    </row>
    <row r="129" spans="1:13" s="40" customFormat="1" ht="14.25">
      <c r="A129" s="41"/>
      <c r="B129" s="215"/>
      <c r="C129" s="38"/>
      <c r="D129" s="48"/>
      <c r="E129" s="49"/>
      <c r="F129" s="281"/>
      <c r="G129" s="5"/>
    </row>
    <row r="130" spans="1:13" s="40" customFormat="1" ht="76.5" customHeight="1">
      <c r="A130" s="41">
        <v>4</v>
      </c>
      <c r="B130" s="56" t="s">
        <v>298</v>
      </c>
      <c r="C130" s="38" t="s">
        <v>15</v>
      </c>
      <c r="D130" s="51">
        <v>490</v>
      </c>
      <c r="E130" s="4"/>
      <c r="F130" s="281"/>
      <c r="G130" s="5"/>
      <c r="I130" s="266"/>
    </row>
    <row r="131" spans="1:13" s="40" customFormat="1">
      <c r="A131" s="42"/>
      <c r="B131" s="216"/>
      <c r="C131" s="38"/>
      <c r="D131" s="7"/>
      <c r="E131" s="4"/>
      <c r="F131" s="281"/>
      <c r="G131" s="5"/>
      <c r="I131" s="266"/>
    </row>
    <row r="132" spans="1:13" s="40" customFormat="1">
      <c r="A132" s="42" t="s">
        <v>76</v>
      </c>
      <c r="B132" s="217" t="s">
        <v>321</v>
      </c>
      <c r="C132" s="38"/>
      <c r="D132" s="48"/>
      <c r="E132" s="49"/>
      <c r="F132" s="281"/>
      <c r="G132" s="5"/>
    </row>
    <row r="133" spans="1:13" s="40" customFormat="1">
      <c r="A133" s="42"/>
      <c r="B133" s="217"/>
      <c r="C133" s="38"/>
      <c r="D133" s="48"/>
      <c r="E133" s="49"/>
      <c r="F133" s="281"/>
      <c r="G133" s="5"/>
    </row>
    <row r="134" spans="1:13" s="40" customFormat="1" ht="42.75">
      <c r="A134" s="42"/>
      <c r="B134" s="215" t="s">
        <v>261</v>
      </c>
      <c r="C134" s="38"/>
      <c r="D134" s="48"/>
      <c r="E134" s="49"/>
      <c r="F134" s="281"/>
      <c r="G134" s="5"/>
      <c r="I134" s="266"/>
    </row>
    <row r="135" spans="1:13" s="40" customFormat="1" ht="114.75">
      <c r="A135" s="41">
        <v>1</v>
      </c>
      <c r="B135" s="265" t="s">
        <v>299</v>
      </c>
      <c r="C135" s="38" t="s">
        <v>15</v>
      </c>
      <c r="D135" s="51">
        <v>199</v>
      </c>
      <c r="E135" s="49"/>
      <c r="F135" s="281"/>
      <c r="G135" s="5"/>
      <c r="I135" s="266"/>
    </row>
    <row r="136" spans="1:13" s="40" customFormat="1" ht="14.25">
      <c r="A136" s="41"/>
      <c r="B136" s="265"/>
      <c r="C136" s="38"/>
      <c r="D136" s="51"/>
      <c r="E136" s="49"/>
      <c r="F136" s="281"/>
      <c r="G136" s="5"/>
    </row>
    <row r="137" spans="1:13" s="264" customFormat="1" ht="114.75">
      <c r="A137" s="41">
        <v>2</v>
      </c>
      <c r="B137" s="265" t="s">
        <v>259</v>
      </c>
      <c r="C137" s="38" t="s">
        <v>15</v>
      </c>
      <c r="D137" s="51">
        <v>141</v>
      </c>
      <c r="E137" s="49"/>
      <c r="F137" s="281"/>
      <c r="G137" s="5"/>
      <c r="I137" s="267"/>
    </row>
    <row r="138" spans="1:13" s="40" customFormat="1" ht="14.25">
      <c r="A138" s="41"/>
      <c r="B138" s="265"/>
      <c r="C138" s="38"/>
      <c r="D138" s="48"/>
      <c r="E138" s="49"/>
      <c r="F138" s="281"/>
      <c r="G138" s="5"/>
      <c r="I138" s="266"/>
    </row>
    <row r="139" spans="1:13" s="40" customFormat="1" ht="144" customHeight="1">
      <c r="A139" s="41">
        <v>3</v>
      </c>
      <c r="B139" s="265" t="s">
        <v>300</v>
      </c>
      <c r="C139" s="38" t="s">
        <v>15</v>
      </c>
      <c r="D139" s="51">
        <v>36</v>
      </c>
      <c r="E139" s="49"/>
      <c r="F139" s="281"/>
      <c r="G139" s="5"/>
      <c r="I139" s="266"/>
      <c r="J139" s="266"/>
    </row>
    <row r="140" spans="1:13" s="40" customFormat="1">
      <c r="A140" s="54"/>
      <c r="B140" s="218"/>
      <c r="C140" s="38"/>
      <c r="D140" s="48"/>
      <c r="E140" s="49"/>
      <c r="F140" s="281"/>
      <c r="G140" s="5"/>
      <c r="M140" s="52"/>
    </row>
    <row r="141" spans="1:13" s="40" customFormat="1" ht="115.5" customHeight="1">
      <c r="A141" s="41">
        <f>A139+1</f>
        <v>4</v>
      </c>
      <c r="B141" s="265" t="s">
        <v>301</v>
      </c>
      <c r="C141" s="38" t="s">
        <v>15</v>
      </c>
      <c r="D141" s="51">
        <v>150</v>
      </c>
      <c r="E141" s="49"/>
      <c r="F141" s="281"/>
      <c r="G141" s="5"/>
      <c r="I141" s="266"/>
      <c r="M141" s="52"/>
    </row>
    <row r="142" spans="1:13" s="40" customFormat="1" ht="14.25">
      <c r="A142" s="55"/>
      <c r="B142" s="218"/>
      <c r="C142" s="38"/>
      <c r="D142" s="48"/>
      <c r="E142" s="49"/>
      <c r="F142" s="281"/>
      <c r="G142" s="5"/>
      <c r="M142" s="52"/>
    </row>
    <row r="143" spans="1:13" s="40" customFormat="1" ht="144.75" customHeight="1">
      <c r="A143" s="41">
        <f>A141+1</f>
        <v>5</v>
      </c>
      <c r="B143" s="218" t="s">
        <v>248</v>
      </c>
      <c r="C143" s="38" t="s">
        <v>15</v>
      </c>
      <c r="D143" s="51">
        <v>122</v>
      </c>
      <c r="E143" s="49"/>
      <c r="F143" s="281"/>
      <c r="G143" s="5"/>
      <c r="M143" s="52"/>
    </row>
    <row r="144" spans="1:13" s="40" customFormat="1">
      <c r="A144" s="54"/>
      <c r="B144" s="218"/>
      <c r="C144" s="38"/>
      <c r="D144" s="48"/>
      <c r="E144" s="49"/>
      <c r="F144" s="281"/>
      <c r="G144" s="5"/>
      <c r="M144" s="52"/>
    </row>
    <row r="145" spans="1:13" s="40" customFormat="1" ht="148.5" customHeight="1">
      <c r="A145" s="41">
        <f>A143+1</f>
        <v>6</v>
      </c>
      <c r="B145" s="218" t="s">
        <v>245</v>
      </c>
      <c r="C145" s="38" t="s">
        <v>15</v>
      </c>
      <c r="D145" s="51">
        <v>36</v>
      </c>
      <c r="E145" s="49"/>
      <c r="F145" s="281"/>
      <c r="G145" s="5"/>
      <c r="M145" s="52"/>
    </row>
    <row r="146" spans="1:13" s="40" customFormat="1">
      <c r="A146" s="54"/>
      <c r="B146" s="218"/>
      <c r="C146" s="38"/>
      <c r="D146" s="48"/>
      <c r="E146" s="49"/>
      <c r="F146" s="281"/>
      <c r="G146" s="5"/>
      <c r="M146" s="52"/>
    </row>
    <row r="147" spans="1:13" s="40" customFormat="1" ht="115.5" customHeight="1">
      <c r="A147" s="41">
        <f>A145+1</f>
        <v>7</v>
      </c>
      <c r="B147" s="218" t="s">
        <v>302</v>
      </c>
      <c r="C147" s="38" t="s">
        <v>15</v>
      </c>
      <c r="D147" s="51" t="s">
        <v>48</v>
      </c>
      <c r="E147" s="49"/>
      <c r="F147" s="281"/>
      <c r="G147" s="5"/>
      <c r="M147" s="52"/>
    </row>
    <row r="148" spans="1:13" s="40" customFormat="1">
      <c r="A148" s="42"/>
      <c r="B148" s="265"/>
      <c r="C148" s="38"/>
      <c r="D148" s="48"/>
      <c r="E148" s="49"/>
      <c r="F148" s="281"/>
      <c r="G148" s="5"/>
    </row>
    <row r="149" spans="1:13" s="40" customFormat="1">
      <c r="A149" s="42" t="s">
        <v>6</v>
      </c>
      <c r="B149" s="213" t="s">
        <v>81</v>
      </c>
      <c r="C149" s="38"/>
      <c r="D149" s="48"/>
      <c r="E149" s="49"/>
      <c r="F149" s="281"/>
      <c r="G149" s="5"/>
    </row>
    <row r="150" spans="1:13" s="40" customFormat="1">
      <c r="A150" s="42"/>
      <c r="B150" s="213"/>
      <c r="C150" s="38"/>
      <c r="D150" s="48"/>
      <c r="E150" s="49"/>
      <c r="F150" s="281"/>
      <c r="G150" s="5"/>
    </row>
    <row r="151" spans="1:13" s="59" customFormat="1" ht="42.75">
      <c r="A151" s="37"/>
      <c r="B151" s="215" t="s">
        <v>82</v>
      </c>
      <c r="C151" s="38"/>
      <c r="D151" s="8"/>
      <c r="E151" s="3"/>
      <c r="F151" s="281"/>
      <c r="G151" s="58"/>
    </row>
    <row r="152" spans="1:13" s="59" customFormat="1">
      <c r="A152" s="37"/>
      <c r="B152" s="215"/>
      <c r="C152" s="38"/>
      <c r="D152" s="8"/>
      <c r="E152" s="3"/>
      <c r="F152" s="281"/>
      <c r="G152" s="58"/>
    </row>
    <row r="153" spans="1:13" s="59" customFormat="1" ht="194.25" customHeight="1">
      <c r="A153" s="38">
        <v>1</v>
      </c>
      <c r="B153" s="56" t="s">
        <v>303</v>
      </c>
      <c r="C153" s="38"/>
      <c r="D153" s="8"/>
      <c r="E153" s="3"/>
      <c r="F153" s="281"/>
      <c r="G153" s="58"/>
    </row>
    <row r="154" spans="1:13" s="59" customFormat="1" ht="28.5">
      <c r="A154" s="38"/>
      <c r="B154" s="56" t="s">
        <v>271</v>
      </c>
      <c r="C154" s="38" t="s">
        <v>15</v>
      </c>
      <c r="D154" s="51" t="s">
        <v>48</v>
      </c>
      <c r="E154" s="3"/>
      <c r="F154" s="281"/>
      <c r="G154" s="58"/>
    </row>
    <row r="155" spans="1:13" ht="14.25">
      <c r="A155" s="297"/>
      <c r="B155" s="268"/>
      <c r="C155" s="274"/>
      <c r="D155" s="60"/>
      <c r="E155" s="6"/>
      <c r="F155" s="281"/>
      <c r="G155" s="274"/>
      <c r="H155" s="287"/>
    </row>
    <row r="156" spans="1:13" s="59" customFormat="1">
      <c r="A156" s="37" t="s">
        <v>13</v>
      </c>
      <c r="B156" s="219" t="s">
        <v>85</v>
      </c>
      <c r="C156" s="38"/>
      <c r="D156" s="8"/>
      <c r="E156" s="3"/>
      <c r="F156" s="281"/>
      <c r="G156" s="58"/>
    </row>
    <row r="157" spans="1:13" s="59" customFormat="1">
      <c r="A157" s="37"/>
      <c r="B157" s="219"/>
      <c r="C157" s="38"/>
      <c r="D157" s="8"/>
      <c r="E157" s="3"/>
      <c r="F157" s="281"/>
      <c r="G157" s="58"/>
    </row>
    <row r="158" spans="1:13" s="59" customFormat="1" ht="57">
      <c r="A158" s="37"/>
      <c r="B158" s="215" t="s">
        <v>250</v>
      </c>
      <c r="C158" s="38"/>
      <c r="D158" s="8"/>
      <c r="E158" s="3"/>
      <c r="F158" s="281"/>
      <c r="G158" s="58"/>
    </row>
    <row r="159" spans="1:13" s="40" customFormat="1" ht="153" customHeight="1">
      <c r="A159" s="41">
        <v>1</v>
      </c>
      <c r="B159" s="56" t="s">
        <v>304</v>
      </c>
      <c r="C159" s="38"/>
      <c r="D159" s="48"/>
      <c r="E159" s="49"/>
      <c r="F159" s="281"/>
      <c r="G159" s="39"/>
    </row>
    <row r="160" spans="1:13" s="40" customFormat="1" ht="42.75">
      <c r="A160" s="41" t="s">
        <v>36</v>
      </c>
      <c r="B160" s="220" t="s">
        <v>243</v>
      </c>
      <c r="C160" s="38" t="s">
        <v>15</v>
      </c>
      <c r="D160" s="7">
        <v>13</v>
      </c>
      <c r="E160" s="4"/>
      <c r="F160" s="281"/>
      <c r="G160" s="5"/>
    </row>
    <row r="161" spans="1:9" s="40" customFormat="1" ht="14.25">
      <c r="A161" s="41"/>
      <c r="B161" s="220"/>
      <c r="C161" s="38"/>
      <c r="D161" s="7"/>
      <c r="E161" s="4"/>
      <c r="F161" s="281"/>
      <c r="G161" s="5"/>
    </row>
    <row r="162" spans="1:9" s="40" customFormat="1" ht="143.25">
      <c r="A162" s="41">
        <v>2</v>
      </c>
      <c r="B162" s="56" t="s">
        <v>305</v>
      </c>
      <c r="C162" s="38"/>
      <c r="D162" s="48"/>
      <c r="E162" s="49"/>
      <c r="F162" s="281"/>
      <c r="G162" s="39"/>
    </row>
    <row r="163" spans="1:9" s="40" customFormat="1" ht="42.75">
      <c r="A163" s="41" t="s">
        <v>36</v>
      </c>
      <c r="B163" s="220" t="s">
        <v>276</v>
      </c>
      <c r="C163" s="38" t="s">
        <v>15</v>
      </c>
      <c r="D163" s="8">
        <v>2</v>
      </c>
      <c r="E163" s="4"/>
      <c r="F163" s="281"/>
      <c r="G163" s="5"/>
    </row>
    <row r="164" spans="1:9" s="59" customFormat="1" ht="14.25">
      <c r="A164" s="38"/>
      <c r="B164" s="265"/>
      <c r="C164" s="38"/>
      <c r="D164" s="8"/>
      <c r="E164" s="3"/>
      <c r="F164" s="281"/>
      <c r="G164" s="58"/>
    </row>
    <row r="165" spans="1:9" s="20" customFormat="1" ht="178.5" customHeight="1">
      <c r="A165" s="41">
        <v>3</v>
      </c>
      <c r="B165" s="56" t="s">
        <v>306</v>
      </c>
      <c r="C165" s="57" t="s">
        <v>15</v>
      </c>
      <c r="D165" s="7">
        <v>9</v>
      </c>
      <c r="E165" s="4"/>
      <c r="F165" s="281"/>
      <c r="G165" s="10"/>
      <c r="H165" s="22"/>
      <c r="I165" s="22"/>
    </row>
    <row r="166" spans="1:9" s="59" customFormat="1" ht="14.25">
      <c r="A166" s="38"/>
      <c r="B166" s="265"/>
      <c r="C166" s="38"/>
      <c r="D166" s="8"/>
      <c r="E166" s="3"/>
      <c r="F166" s="281"/>
      <c r="G166" s="58"/>
    </row>
    <row r="167" spans="1:9" s="20" customFormat="1" ht="102.75" customHeight="1">
      <c r="A167" s="41">
        <v>4</v>
      </c>
      <c r="B167" s="56" t="s">
        <v>249</v>
      </c>
      <c r="C167" s="57" t="s">
        <v>15</v>
      </c>
      <c r="D167" s="51" t="s">
        <v>48</v>
      </c>
      <c r="E167" s="4"/>
      <c r="F167" s="281"/>
      <c r="G167" s="10"/>
      <c r="H167" s="22"/>
      <c r="I167" s="342"/>
    </row>
    <row r="168" spans="1:9" s="40" customFormat="1" ht="14.25">
      <c r="A168" s="38"/>
      <c r="B168" s="56"/>
      <c r="C168" s="57"/>
      <c r="D168" s="9"/>
      <c r="E168" s="4"/>
      <c r="F168" s="281"/>
      <c r="G168" s="5"/>
      <c r="H168" s="50"/>
      <c r="I168" s="342"/>
    </row>
    <row r="169" spans="1:9" s="40" customFormat="1" ht="116.25" customHeight="1">
      <c r="A169" s="41">
        <v>5</v>
      </c>
      <c r="B169" s="56" t="s">
        <v>262</v>
      </c>
      <c r="C169" s="57" t="s">
        <v>15</v>
      </c>
      <c r="D169" s="7">
        <v>9</v>
      </c>
      <c r="E169" s="4"/>
      <c r="F169" s="281"/>
      <c r="G169" s="5"/>
      <c r="H169" s="50"/>
      <c r="I169" s="50"/>
    </row>
    <row r="170" spans="1:9" s="59" customFormat="1" ht="14.25">
      <c r="A170" s="38"/>
      <c r="B170" s="215"/>
      <c r="C170" s="57"/>
      <c r="D170" s="9"/>
      <c r="E170" s="4"/>
      <c r="F170" s="281"/>
      <c r="G170" s="58"/>
    </row>
    <row r="171" spans="1:9" s="40" customFormat="1" ht="129">
      <c r="A171" s="41">
        <v>6</v>
      </c>
      <c r="B171" s="56" t="s">
        <v>244</v>
      </c>
      <c r="C171" s="57" t="s">
        <v>15</v>
      </c>
      <c r="D171" s="7">
        <v>11</v>
      </c>
      <c r="E171" s="4"/>
      <c r="F171" s="281"/>
      <c r="G171" s="5"/>
      <c r="H171" s="50"/>
      <c r="I171" s="50"/>
    </row>
    <row r="172" spans="1:9" s="59" customFormat="1" ht="14.25">
      <c r="A172" s="38"/>
      <c r="B172" s="215"/>
      <c r="C172" s="57"/>
      <c r="D172" s="9"/>
      <c r="E172" s="4"/>
      <c r="F172" s="281"/>
      <c r="G172" s="58"/>
    </row>
    <row r="173" spans="1:9" s="40" customFormat="1" ht="115.5">
      <c r="A173" s="38">
        <v>7</v>
      </c>
      <c r="B173" s="56" t="s">
        <v>307</v>
      </c>
      <c r="C173" s="38" t="s">
        <v>15</v>
      </c>
      <c r="D173" s="9">
        <v>93</v>
      </c>
      <c r="E173" s="49"/>
      <c r="F173" s="281"/>
      <c r="G173" s="5"/>
      <c r="H173" s="50"/>
      <c r="I173" s="50"/>
    </row>
    <row r="174" spans="1:9" s="59" customFormat="1" ht="14.25">
      <c r="A174" s="38"/>
      <c r="B174" s="215"/>
      <c r="C174" s="38"/>
      <c r="D174" s="8"/>
      <c r="E174" s="3"/>
      <c r="F174" s="281"/>
      <c r="G174" s="58"/>
    </row>
    <row r="175" spans="1:9" s="40" customFormat="1" ht="114.75" customHeight="1">
      <c r="A175" s="41">
        <v>8</v>
      </c>
      <c r="B175" s="56" t="s">
        <v>308</v>
      </c>
      <c r="C175" s="57" t="s">
        <v>15</v>
      </c>
      <c r="D175" s="9">
        <v>7</v>
      </c>
      <c r="E175" s="4"/>
      <c r="F175" s="281"/>
      <c r="G175" s="5"/>
      <c r="H175" s="50"/>
      <c r="I175" s="50"/>
    </row>
    <row r="176" spans="1:9" s="59" customFormat="1" ht="14.25">
      <c r="A176" s="38"/>
      <c r="B176" s="215"/>
      <c r="C176" s="38"/>
      <c r="D176" s="8"/>
      <c r="E176" s="3"/>
      <c r="F176" s="281"/>
      <c r="G176" s="58"/>
    </row>
    <row r="177" spans="1:13" s="40" customFormat="1" ht="132.75" customHeight="1">
      <c r="A177" s="41">
        <v>9</v>
      </c>
      <c r="B177" s="56" t="s">
        <v>309</v>
      </c>
      <c r="C177" s="57" t="s">
        <v>15</v>
      </c>
      <c r="D177" s="9" t="s">
        <v>48</v>
      </c>
      <c r="E177" s="4"/>
      <c r="F177" s="281"/>
      <c r="G177" s="5"/>
      <c r="H177" s="50"/>
      <c r="I177" s="50"/>
    </row>
    <row r="178" spans="1:13" s="20" customFormat="1" ht="14.25">
      <c r="A178" s="41"/>
      <c r="B178" s="56"/>
      <c r="H178" s="22"/>
      <c r="I178" s="22"/>
    </row>
    <row r="179" spans="1:13" s="40" customFormat="1">
      <c r="A179" s="37" t="s">
        <v>80</v>
      </c>
      <c r="B179" s="219" t="s">
        <v>87</v>
      </c>
      <c r="C179" s="38"/>
      <c r="D179" s="48"/>
      <c r="E179" s="49"/>
      <c r="F179" s="281"/>
      <c r="G179" s="5"/>
      <c r="H179" s="50"/>
      <c r="I179" s="50"/>
    </row>
    <row r="180" spans="1:13" s="40" customFormat="1" ht="30">
      <c r="A180" s="37"/>
      <c r="B180" s="316" t="s">
        <v>310</v>
      </c>
      <c r="C180" s="38"/>
      <c r="D180" s="48"/>
      <c r="E180" s="49"/>
      <c r="F180" s="281"/>
      <c r="G180" s="5"/>
      <c r="H180" s="50"/>
      <c r="I180" s="50"/>
    </row>
    <row r="181" spans="1:13" s="40" customFormat="1" ht="14.25">
      <c r="A181" s="38"/>
      <c r="B181" s="220"/>
      <c r="C181" s="38"/>
      <c r="D181" s="48"/>
      <c r="E181" s="49"/>
      <c r="F181" s="281"/>
      <c r="G181" s="5"/>
      <c r="H181" s="50"/>
      <c r="I181" s="50"/>
    </row>
    <row r="182" spans="1:13" s="40" customFormat="1" ht="294" customHeight="1">
      <c r="A182" s="38">
        <v>1</v>
      </c>
      <c r="B182" s="221" t="s">
        <v>88</v>
      </c>
      <c r="C182" s="38" t="s">
        <v>15</v>
      </c>
      <c r="D182" s="12">
        <v>572</v>
      </c>
      <c r="E182" s="49"/>
      <c r="F182" s="281"/>
      <c r="G182" s="5"/>
      <c r="H182" s="50"/>
      <c r="I182" s="50"/>
    </row>
    <row r="183" spans="1:13" s="40" customFormat="1" ht="185.25">
      <c r="A183" s="38"/>
      <c r="B183" s="56" t="s">
        <v>311</v>
      </c>
      <c r="C183" s="38"/>
      <c r="D183" s="48"/>
      <c r="E183" s="49"/>
      <c r="F183" s="281"/>
      <c r="G183" s="5"/>
      <c r="H183" s="50"/>
      <c r="I183" s="50"/>
    </row>
    <row r="184" spans="1:13" s="40" customFormat="1" ht="389.25" customHeight="1">
      <c r="A184" s="38"/>
      <c r="B184" s="56" t="s">
        <v>89</v>
      </c>
      <c r="C184" s="38"/>
      <c r="D184" s="48"/>
      <c r="E184" s="49"/>
      <c r="F184" s="281"/>
      <c r="G184" s="5"/>
      <c r="H184" s="50"/>
      <c r="I184" s="50"/>
    </row>
    <row r="185" spans="1:13" s="40" customFormat="1" ht="14.25">
      <c r="A185" s="46"/>
      <c r="B185" s="220"/>
      <c r="C185" s="38"/>
      <c r="D185" s="7"/>
      <c r="E185" s="4"/>
      <c r="F185" s="281"/>
      <c r="G185" s="10"/>
      <c r="H185" s="50"/>
      <c r="I185" s="50"/>
    </row>
    <row r="186" spans="1:13" s="40" customFormat="1" ht="114">
      <c r="A186" s="41">
        <v>2</v>
      </c>
      <c r="B186" s="56" t="s">
        <v>233</v>
      </c>
      <c r="C186" s="38" t="s">
        <v>15</v>
      </c>
      <c r="D186" s="7">
        <v>238</v>
      </c>
      <c r="E186" s="4"/>
      <c r="F186" s="281"/>
      <c r="G186" s="5"/>
    </row>
    <row r="187" spans="1:13">
      <c r="A187" s="297"/>
      <c r="B187" s="295"/>
      <c r="C187" s="274"/>
      <c r="D187" s="296"/>
      <c r="E187" s="6"/>
      <c r="F187" s="281"/>
      <c r="G187" s="274"/>
    </row>
    <row r="188" spans="1:13" s="40" customFormat="1" ht="57">
      <c r="A188" s="46">
        <v>3</v>
      </c>
      <c r="B188" s="56" t="s">
        <v>312</v>
      </c>
      <c r="C188" s="38" t="s">
        <v>17</v>
      </c>
      <c r="D188" s="12">
        <v>66</v>
      </c>
      <c r="E188" s="4"/>
      <c r="F188" s="281"/>
      <c r="G188" s="5"/>
      <c r="H188" s="50"/>
      <c r="I188" s="50"/>
    </row>
    <row r="189" spans="1:13">
      <c r="A189" s="297"/>
      <c r="B189" s="295"/>
      <c r="C189" s="274"/>
      <c r="D189" s="296"/>
      <c r="E189" s="6"/>
      <c r="F189" s="281"/>
      <c r="G189" s="274"/>
    </row>
    <row r="190" spans="1:13" s="59" customFormat="1">
      <c r="A190" s="37" t="s">
        <v>83</v>
      </c>
      <c r="B190" s="317" t="s">
        <v>90</v>
      </c>
      <c r="C190" s="38"/>
      <c r="D190" s="8"/>
      <c r="E190" s="3"/>
      <c r="F190" s="281"/>
      <c r="G190" s="58"/>
    </row>
    <row r="191" spans="1:13" s="40" customFormat="1" ht="73.5" customHeight="1">
      <c r="A191" s="233"/>
      <c r="B191" s="56" t="s">
        <v>91</v>
      </c>
      <c r="C191" s="38"/>
      <c r="D191" s="48"/>
      <c r="E191" s="49"/>
      <c r="F191" s="281"/>
      <c r="G191" s="5"/>
      <c r="H191" s="50"/>
      <c r="M191" s="52">
        <f>E191*1.1</f>
        <v>0</v>
      </c>
    </row>
    <row r="192" spans="1:13" s="40" customFormat="1">
      <c r="A192" s="233"/>
      <c r="B192" s="56"/>
      <c r="C192" s="38"/>
      <c r="D192" s="48"/>
      <c r="E192" s="49"/>
      <c r="F192" s="281"/>
      <c r="G192" s="5"/>
      <c r="H192" s="50"/>
      <c r="I192" s="50"/>
      <c r="M192" s="52"/>
    </row>
    <row r="193" spans="1:13" s="40" customFormat="1" ht="116.25" customHeight="1">
      <c r="A193" s="38">
        <v>1</v>
      </c>
      <c r="B193" s="56" t="s">
        <v>313</v>
      </c>
      <c r="C193" s="38" t="s">
        <v>15</v>
      </c>
      <c r="D193" s="7">
        <v>3</v>
      </c>
      <c r="E193" s="49"/>
      <c r="F193" s="281"/>
      <c r="G193" s="5"/>
      <c r="H193" s="50"/>
      <c r="I193" s="50"/>
      <c r="M193" s="40" t="s">
        <v>92</v>
      </c>
    </row>
    <row r="194" spans="1:13" s="20" customFormat="1" ht="14.25">
      <c r="A194" s="223"/>
      <c r="B194" s="235"/>
      <c r="C194" s="236"/>
      <c r="D194" s="223"/>
      <c r="E194" s="223"/>
      <c r="F194" s="281"/>
      <c r="G194" s="223"/>
    </row>
    <row r="195" spans="1:13" s="40" customFormat="1" ht="213.75">
      <c r="A195" s="53">
        <f>A193+1</f>
        <v>2</v>
      </c>
      <c r="B195" s="56" t="s">
        <v>93</v>
      </c>
      <c r="C195" s="38"/>
      <c r="D195" s="48"/>
      <c r="E195" s="49"/>
      <c r="F195" s="281"/>
      <c r="G195" s="39"/>
    </row>
    <row r="196" spans="1:13" s="40" customFormat="1" ht="28.5">
      <c r="A196" s="53" t="s">
        <v>36</v>
      </c>
      <c r="B196" s="56" t="s">
        <v>194</v>
      </c>
      <c r="C196" s="38" t="s">
        <v>19</v>
      </c>
      <c r="D196" s="11" t="s">
        <v>48</v>
      </c>
      <c r="E196" s="48"/>
      <c r="F196" s="281"/>
      <c r="G196" s="39"/>
    </row>
    <row r="197" spans="1:13" s="50" customFormat="1" ht="14.25">
      <c r="A197" s="234"/>
      <c r="B197" s="56"/>
      <c r="C197" s="57"/>
      <c r="D197" s="11"/>
      <c r="E197" s="49"/>
      <c r="F197" s="281"/>
      <c r="G197" s="38"/>
      <c r="I197" s="40"/>
      <c r="M197" s="52"/>
    </row>
    <row r="198" spans="1:13" s="50" customFormat="1" ht="285" customHeight="1">
      <c r="A198" s="234">
        <f>A195+1</f>
        <v>3</v>
      </c>
      <c r="B198" s="56" t="s">
        <v>266</v>
      </c>
      <c r="C198" s="57"/>
      <c r="D198" s="11"/>
      <c r="E198" s="49"/>
      <c r="F198" s="281"/>
      <c r="G198" s="38"/>
      <c r="I198" s="40"/>
      <c r="M198" s="52"/>
    </row>
    <row r="199" spans="1:13" s="50" customFormat="1" ht="28.5">
      <c r="A199" s="234"/>
      <c r="B199" s="56" t="s">
        <v>215</v>
      </c>
      <c r="C199" s="57"/>
      <c r="D199" s="11"/>
      <c r="E199" s="49"/>
      <c r="F199" s="281"/>
      <c r="G199" s="38"/>
      <c r="M199" s="52"/>
    </row>
    <row r="200" spans="1:13" s="50" customFormat="1" ht="42.75">
      <c r="A200" s="234"/>
      <c r="B200" s="56" t="s">
        <v>94</v>
      </c>
      <c r="C200" s="57"/>
      <c r="D200" s="11"/>
      <c r="E200" s="49"/>
      <c r="F200" s="281"/>
      <c r="G200" s="38"/>
      <c r="M200" s="52"/>
    </row>
    <row r="201" spans="1:13" s="50" customFormat="1" ht="14.25">
      <c r="A201" s="234"/>
      <c r="B201" s="56" t="s">
        <v>95</v>
      </c>
      <c r="C201" s="57"/>
      <c r="D201" s="11"/>
      <c r="E201" s="49"/>
      <c r="F201" s="281"/>
      <c r="G201" s="38"/>
      <c r="M201" s="52"/>
    </row>
    <row r="202" spans="1:13" s="50" customFormat="1" ht="14.25">
      <c r="A202" s="234"/>
      <c r="B202" s="56" t="s">
        <v>314</v>
      </c>
      <c r="C202" s="57"/>
      <c r="D202" s="11"/>
      <c r="E202" s="49"/>
      <c r="F202" s="281"/>
      <c r="G202" s="38"/>
      <c r="M202" s="52"/>
    </row>
    <row r="203" spans="1:13" s="50" customFormat="1" ht="14.25">
      <c r="A203" s="53" t="s">
        <v>9</v>
      </c>
      <c r="B203" s="56" t="s">
        <v>240</v>
      </c>
      <c r="C203" s="57" t="s">
        <v>15</v>
      </c>
      <c r="D203" s="11">
        <v>11</v>
      </c>
      <c r="E203" s="3"/>
      <c r="F203" s="281"/>
      <c r="G203" s="38"/>
      <c r="L203" s="61"/>
      <c r="M203" s="52"/>
    </row>
    <row r="204" spans="1:13" s="50" customFormat="1" ht="14.25">
      <c r="A204" s="53" t="s">
        <v>11</v>
      </c>
      <c r="B204" s="56" t="s">
        <v>238</v>
      </c>
      <c r="C204" s="57" t="s">
        <v>15</v>
      </c>
      <c r="D204" s="11">
        <v>0</v>
      </c>
      <c r="E204" s="3"/>
      <c r="F204" s="281"/>
      <c r="G204" s="38"/>
      <c r="L204" s="61"/>
      <c r="M204" s="52"/>
    </row>
    <row r="205" spans="1:13" s="50" customFormat="1" ht="14.25">
      <c r="A205" s="53"/>
      <c r="B205" s="56"/>
      <c r="C205" s="57"/>
      <c r="D205" s="11"/>
      <c r="E205" s="3"/>
      <c r="F205" s="281"/>
      <c r="G205" s="38"/>
      <c r="L205" s="61"/>
      <c r="M205" s="52"/>
    </row>
    <row r="206" spans="1:13" s="59" customFormat="1" ht="101.25" customHeight="1">
      <c r="A206" s="38">
        <v>4</v>
      </c>
      <c r="B206" s="56" t="s">
        <v>216</v>
      </c>
      <c r="C206" s="38" t="s">
        <v>15</v>
      </c>
      <c r="D206" s="8">
        <v>3</v>
      </c>
      <c r="E206" s="3"/>
      <c r="F206" s="281"/>
      <c r="G206" s="58"/>
    </row>
    <row r="207" spans="1:13" s="59" customFormat="1" ht="14.25">
      <c r="A207" s="38"/>
      <c r="B207" s="56"/>
      <c r="C207" s="38"/>
      <c r="D207" s="8"/>
      <c r="E207" s="3"/>
      <c r="F207" s="281"/>
      <c r="G207" s="58"/>
    </row>
    <row r="208" spans="1:13" s="321" customFormat="1">
      <c r="A208" s="318" t="s">
        <v>84</v>
      </c>
      <c r="B208" s="65" t="s">
        <v>96</v>
      </c>
      <c r="C208" s="319"/>
      <c r="D208" s="64"/>
      <c r="E208" s="320"/>
      <c r="F208" s="281"/>
      <c r="G208" s="271"/>
    </row>
    <row r="209" spans="1:7" s="321" customFormat="1">
      <c r="A209" s="282"/>
      <c r="B209" s="66" t="s">
        <v>97</v>
      </c>
      <c r="C209" s="319"/>
      <c r="D209" s="64"/>
      <c r="E209" s="320"/>
      <c r="F209" s="281"/>
      <c r="G209" s="271"/>
    </row>
    <row r="210" spans="1:7" s="321" customFormat="1" ht="60">
      <c r="A210" s="282" t="s">
        <v>279</v>
      </c>
      <c r="B210" s="65" t="s">
        <v>278</v>
      </c>
      <c r="C210" s="319"/>
      <c r="D210" s="64"/>
      <c r="E210" s="320"/>
      <c r="F210" s="281"/>
      <c r="G210" s="271"/>
    </row>
    <row r="211" spans="1:7" s="321" customFormat="1" ht="201.75" customHeight="1">
      <c r="A211" s="282">
        <v>1</v>
      </c>
      <c r="B211" s="63" t="s">
        <v>222</v>
      </c>
      <c r="C211" s="319"/>
      <c r="D211" s="64"/>
      <c r="E211" s="320"/>
      <c r="F211" s="281"/>
      <c r="G211" s="271"/>
    </row>
    <row r="212" spans="1:7" s="321" customFormat="1">
      <c r="A212" s="282"/>
      <c r="B212" s="65" t="s">
        <v>221</v>
      </c>
      <c r="C212" s="319"/>
      <c r="D212" s="64"/>
      <c r="E212" s="320"/>
      <c r="F212" s="281"/>
      <c r="G212" s="271"/>
    </row>
    <row r="213" spans="1:7" s="321" customFormat="1" ht="28.5">
      <c r="A213" s="282" t="s">
        <v>36</v>
      </c>
      <c r="B213" s="63" t="s">
        <v>223</v>
      </c>
      <c r="C213" s="319" t="s">
        <v>99</v>
      </c>
      <c r="D213" s="11" t="s">
        <v>48</v>
      </c>
      <c r="E213" s="4"/>
      <c r="F213" s="281"/>
      <c r="G213" s="271"/>
    </row>
    <row r="214" spans="1:7" s="321" customFormat="1" ht="28.5">
      <c r="A214" s="282" t="s">
        <v>38</v>
      </c>
      <c r="B214" s="63" t="s">
        <v>237</v>
      </c>
      <c r="C214" s="319" t="s">
        <v>99</v>
      </c>
      <c r="D214" s="11" t="s">
        <v>48</v>
      </c>
      <c r="E214" s="4"/>
      <c r="F214" s="281"/>
      <c r="G214" s="271"/>
    </row>
    <row r="215" spans="1:7" s="321" customFormat="1" ht="28.5">
      <c r="A215" s="282" t="s">
        <v>44</v>
      </c>
      <c r="B215" s="63" t="s">
        <v>98</v>
      </c>
      <c r="C215" s="319" t="s">
        <v>99</v>
      </c>
      <c r="D215" s="11" t="s">
        <v>48</v>
      </c>
      <c r="E215" s="4"/>
      <c r="F215" s="281"/>
      <c r="G215" s="271"/>
    </row>
    <row r="216" spans="1:7" s="321" customFormat="1">
      <c r="A216" s="318"/>
      <c r="B216" s="63"/>
      <c r="C216" s="319"/>
      <c r="D216" s="64"/>
      <c r="E216" s="320"/>
      <c r="F216" s="281"/>
      <c r="G216" s="271"/>
    </row>
    <row r="217" spans="1:7" s="321" customFormat="1" ht="42.75">
      <c r="A217" s="282">
        <v>2</v>
      </c>
      <c r="B217" s="67" t="s">
        <v>224</v>
      </c>
      <c r="C217" s="319" t="s">
        <v>100</v>
      </c>
      <c r="D217" s="62">
        <v>2</v>
      </c>
      <c r="E217" s="4"/>
      <c r="F217" s="281"/>
      <c r="G217" s="271"/>
    </row>
    <row r="218" spans="1:7" s="52" customFormat="1" ht="27" customHeight="1">
      <c r="A218" s="227" t="s">
        <v>75</v>
      </c>
      <c r="B218" s="36" t="s">
        <v>101</v>
      </c>
      <c r="C218" s="38" t="s">
        <v>17</v>
      </c>
      <c r="D218" s="14" t="s">
        <v>48</v>
      </c>
      <c r="E218" s="15"/>
      <c r="F218" s="68"/>
      <c r="G218" s="13"/>
    </row>
    <row r="219" spans="1:7" s="52" customFormat="1" ht="14.25">
      <c r="A219" s="228"/>
      <c r="B219" s="36"/>
      <c r="C219" s="38"/>
      <c r="D219" s="14"/>
      <c r="E219" s="15"/>
      <c r="F219" s="68"/>
      <c r="G219" s="13"/>
    </row>
    <row r="220" spans="1:7" s="321" customFormat="1" ht="86.25" customHeight="1">
      <c r="A220" s="282">
        <v>3</v>
      </c>
      <c r="B220" s="36" t="s">
        <v>218</v>
      </c>
      <c r="C220" s="319"/>
      <c r="D220" s="64"/>
      <c r="E220" s="15"/>
      <c r="F220" s="281"/>
      <c r="G220" s="271"/>
    </row>
    <row r="221" spans="1:7" s="321" customFormat="1" ht="14.25">
      <c r="A221" s="227" t="s">
        <v>36</v>
      </c>
      <c r="B221" s="225" t="s">
        <v>219</v>
      </c>
      <c r="C221" s="319" t="s">
        <v>19</v>
      </c>
      <c r="D221" s="64">
        <v>1</v>
      </c>
      <c r="E221" s="15"/>
      <c r="F221" s="281"/>
      <c r="G221" s="271"/>
    </row>
    <row r="222" spans="1:7" s="321" customFormat="1" ht="14.25">
      <c r="A222" s="227" t="s">
        <v>38</v>
      </c>
      <c r="B222" s="225" t="s">
        <v>225</v>
      </c>
      <c r="C222" s="319" t="s">
        <v>19</v>
      </c>
      <c r="D222" s="64">
        <v>5</v>
      </c>
      <c r="E222" s="15"/>
      <c r="F222" s="281"/>
      <c r="G222" s="271"/>
    </row>
    <row r="223" spans="1:7" s="321" customFormat="1" ht="14.25">
      <c r="A223" s="282" t="s">
        <v>40</v>
      </c>
      <c r="B223" s="225" t="s">
        <v>226</v>
      </c>
      <c r="C223" s="319" t="s">
        <v>19</v>
      </c>
      <c r="D223" s="64">
        <v>12</v>
      </c>
      <c r="E223" s="15"/>
      <c r="F223" s="281"/>
      <c r="G223" s="271"/>
    </row>
    <row r="224" spans="1:7" s="321" customFormat="1" ht="14.25">
      <c r="A224" s="282" t="s">
        <v>75</v>
      </c>
      <c r="B224" s="225" t="s">
        <v>227</v>
      </c>
      <c r="C224" s="319" t="s">
        <v>19</v>
      </c>
      <c r="D224" s="64">
        <v>12</v>
      </c>
      <c r="E224" s="15"/>
      <c r="F224" s="281"/>
      <c r="G224" s="271"/>
    </row>
    <row r="225" spans="1:12" s="321" customFormat="1" ht="14.25">
      <c r="A225" s="282"/>
      <c r="B225" s="237"/>
      <c r="C225" s="319"/>
      <c r="D225" s="322"/>
      <c r="E225" s="15"/>
      <c r="F225" s="281"/>
      <c r="G225" s="271"/>
    </row>
    <row r="226" spans="1:12" s="321" customFormat="1" ht="113.25" customHeight="1">
      <c r="A226" s="282">
        <f>A220+1</f>
        <v>4</v>
      </c>
      <c r="B226" s="36" t="s">
        <v>230</v>
      </c>
      <c r="C226" s="319" t="s">
        <v>19</v>
      </c>
      <c r="D226" s="319">
        <v>43</v>
      </c>
      <c r="E226" s="15"/>
      <c r="F226" s="281"/>
      <c r="G226" s="271"/>
    </row>
    <row r="227" spans="1:12" s="321" customFormat="1" ht="14.25">
      <c r="A227" s="282"/>
      <c r="B227" s="220"/>
      <c r="C227" s="319"/>
      <c r="D227" s="322"/>
      <c r="E227" s="15"/>
      <c r="F227" s="281"/>
      <c r="G227" s="271"/>
    </row>
    <row r="228" spans="1:12" s="321" customFormat="1" ht="56.25" customHeight="1">
      <c r="A228" s="282">
        <f>A226+1</f>
        <v>5</v>
      </c>
      <c r="B228" s="226" t="s">
        <v>228</v>
      </c>
      <c r="C228" s="319"/>
      <c r="D228" s="322"/>
      <c r="E228" s="15"/>
      <c r="F228" s="281"/>
      <c r="G228" s="271"/>
    </row>
    <row r="229" spans="1:12" s="321" customFormat="1" ht="14.25">
      <c r="A229" s="282" t="s">
        <v>36</v>
      </c>
      <c r="B229" s="220" t="s">
        <v>217</v>
      </c>
      <c r="C229" s="319" t="s">
        <v>19</v>
      </c>
      <c r="D229" s="319">
        <v>4</v>
      </c>
      <c r="E229" s="15"/>
      <c r="F229" s="281"/>
      <c r="G229" s="271"/>
    </row>
    <row r="230" spans="1:12" s="321" customFormat="1" ht="14.25">
      <c r="A230" s="282"/>
      <c r="B230" s="237"/>
      <c r="C230" s="319"/>
      <c r="D230" s="322"/>
      <c r="E230" s="15"/>
      <c r="F230" s="281"/>
      <c r="G230" s="271"/>
    </row>
    <row r="231" spans="1:12" s="321" customFormat="1" ht="75" customHeight="1">
      <c r="A231" s="282">
        <v>6</v>
      </c>
      <c r="B231" s="36" t="s">
        <v>315</v>
      </c>
      <c r="C231" s="319" t="s">
        <v>19</v>
      </c>
      <c r="D231" s="319">
        <v>4</v>
      </c>
      <c r="E231" s="15"/>
      <c r="F231" s="281"/>
      <c r="G231" s="271"/>
    </row>
    <row r="232" spans="1:12" s="321" customFormat="1" ht="14.25">
      <c r="A232" s="282"/>
      <c r="B232" s="237"/>
      <c r="C232" s="319"/>
      <c r="D232" s="322"/>
      <c r="E232" s="15"/>
      <c r="F232" s="281"/>
      <c r="G232" s="271"/>
    </row>
    <row r="233" spans="1:12" s="321" customFormat="1" ht="75" customHeight="1">
      <c r="A233" s="282">
        <f>A231+1</f>
        <v>7</v>
      </c>
      <c r="B233" s="36" t="s">
        <v>316</v>
      </c>
      <c r="C233" s="319" t="s">
        <v>19</v>
      </c>
      <c r="D233" s="319">
        <v>2</v>
      </c>
      <c r="E233" s="15"/>
      <c r="F233" s="281"/>
      <c r="G233" s="271"/>
    </row>
    <row r="234" spans="1:12" s="59" customFormat="1">
      <c r="A234" s="37"/>
      <c r="B234" s="215"/>
      <c r="C234" s="38"/>
      <c r="D234" s="8"/>
      <c r="E234" s="3"/>
      <c r="F234" s="5"/>
      <c r="G234" s="58"/>
      <c r="K234" s="323"/>
      <c r="L234" s="324"/>
    </row>
    <row r="235" spans="1:12" s="59" customFormat="1">
      <c r="A235" s="37" t="s">
        <v>86</v>
      </c>
      <c r="B235" s="219" t="s">
        <v>231</v>
      </c>
      <c r="C235" s="38"/>
      <c r="D235" s="8"/>
      <c r="E235" s="3"/>
      <c r="F235" s="5"/>
      <c r="G235" s="58"/>
      <c r="K235" s="323"/>
      <c r="L235" s="324"/>
    </row>
    <row r="236" spans="1:12" s="59" customFormat="1">
      <c r="A236" s="325">
        <v>1</v>
      </c>
      <c r="B236" s="239" t="s">
        <v>317</v>
      </c>
      <c r="C236" s="239"/>
      <c r="D236" s="8"/>
      <c r="E236" s="3"/>
      <c r="F236" s="5"/>
      <c r="G236" s="58"/>
      <c r="K236" s="323"/>
      <c r="L236" s="324"/>
    </row>
    <row r="237" spans="1:12" s="59" customFormat="1" ht="119.25" customHeight="1">
      <c r="A237" s="37"/>
      <c r="B237" s="36" t="s">
        <v>318</v>
      </c>
      <c r="C237" s="38"/>
      <c r="D237" s="8"/>
      <c r="E237" s="3"/>
      <c r="F237" s="5"/>
      <c r="G237" s="238"/>
      <c r="K237" s="323"/>
      <c r="L237" s="324"/>
    </row>
    <row r="238" spans="1:12" s="59" customFormat="1" ht="25.5">
      <c r="A238" s="38" t="s">
        <v>9</v>
      </c>
      <c r="B238" s="326" t="s">
        <v>280</v>
      </c>
      <c r="C238" s="319" t="s">
        <v>19</v>
      </c>
      <c r="D238" s="62">
        <v>2</v>
      </c>
      <c r="E238" s="15"/>
      <c r="F238" s="281"/>
      <c r="G238" s="58"/>
      <c r="K238" s="323"/>
      <c r="L238" s="324"/>
    </row>
    <row r="239" spans="1:12" s="59" customFormat="1" ht="14.25">
      <c r="A239" s="38"/>
      <c r="B239" s="215"/>
      <c r="C239" s="38"/>
      <c r="D239" s="8"/>
      <c r="E239" s="3"/>
      <c r="F239" s="5"/>
      <c r="G239" s="58"/>
      <c r="K239" s="323"/>
      <c r="L239" s="324"/>
    </row>
    <row r="240" spans="1:12" s="59" customFormat="1" ht="27.75">
      <c r="A240" s="38">
        <v>2</v>
      </c>
      <c r="B240" s="239" t="s">
        <v>281</v>
      </c>
      <c r="C240" s="239"/>
      <c r="D240" s="8"/>
      <c r="E240" s="3"/>
      <c r="F240" s="5"/>
      <c r="G240" s="58"/>
      <c r="K240" s="323"/>
      <c r="L240" s="324"/>
    </row>
    <row r="241" spans="1:12" s="59" customFormat="1" ht="85.5">
      <c r="A241" s="37"/>
      <c r="B241" s="67" t="s">
        <v>235</v>
      </c>
      <c r="C241" s="38"/>
      <c r="D241" s="8"/>
      <c r="E241" s="3"/>
      <c r="F241" s="5"/>
      <c r="G241" s="58"/>
      <c r="K241" s="323"/>
      <c r="L241" s="324"/>
    </row>
    <row r="242" spans="1:12" s="59" customFormat="1">
      <c r="A242" s="37"/>
      <c r="B242" s="215" t="s">
        <v>319</v>
      </c>
      <c r="C242" s="38" t="s">
        <v>19</v>
      </c>
      <c r="D242" s="8">
        <v>2</v>
      </c>
      <c r="E242" s="3"/>
      <c r="F242" s="281"/>
      <c r="G242" s="58"/>
      <c r="K242" s="323"/>
      <c r="L242" s="324"/>
    </row>
    <row r="243" spans="1:12" s="59" customFormat="1">
      <c r="A243" s="37"/>
      <c r="B243" s="215"/>
      <c r="C243" s="38"/>
      <c r="D243" s="8"/>
      <c r="E243" s="3"/>
      <c r="F243" s="5"/>
      <c r="G243" s="58"/>
      <c r="K243" s="323"/>
      <c r="L243" s="324"/>
    </row>
    <row r="244" spans="1:12" s="59" customFormat="1">
      <c r="A244" s="37">
        <v>3</v>
      </c>
      <c r="B244" s="239" t="s">
        <v>232</v>
      </c>
      <c r="C244" s="240"/>
      <c r="D244" s="8"/>
      <c r="E244" s="3"/>
      <c r="F244" s="5"/>
      <c r="G244" s="58"/>
      <c r="K244" s="323"/>
      <c r="L244" s="324"/>
    </row>
    <row r="245" spans="1:12" s="59" customFormat="1" ht="101.25">
      <c r="A245" s="37"/>
      <c r="B245" s="67" t="s">
        <v>282</v>
      </c>
      <c r="C245" s="327"/>
      <c r="D245" s="327"/>
      <c r="E245" s="328"/>
      <c r="F245" s="328"/>
      <c r="G245" s="58"/>
      <c r="K245" s="323"/>
      <c r="L245" s="324"/>
    </row>
    <row r="246" spans="1:12" s="59" customFormat="1">
      <c r="A246" s="37"/>
      <c r="B246" s="329" t="s">
        <v>283</v>
      </c>
      <c r="C246" s="327" t="s">
        <v>19</v>
      </c>
      <c r="D246" s="327">
        <v>2</v>
      </c>
      <c r="E246" s="328"/>
      <c r="F246" s="281"/>
      <c r="G246" s="58"/>
      <c r="K246" s="323"/>
      <c r="L246" s="324"/>
    </row>
    <row r="247" spans="1:12" s="59" customFormat="1">
      <c r="A247" s="37"/>
      <c r="B247" s="329"/>
      <c r="C247" s="327"/>
      <c r="D247" s="327"/>
      <c r="E247" s="328"/>
      <c r="F247" s="281"/>
      <c r="G247" s="58"/>
      <c r="K247" s="323"/>
      <c r="L247" s="324"/>
    </row>
    <row r="248" spans="1:12" s="59" customFormat="1" ht="72" customHeight="1">
      <c r="A248" s="37">
        <v>4</v>
      </c>
      <c r="B248" s="67" t="s">
        <v>239</v>
      </c>
      <c r="C248" s="327" t="s">
        <v>19</v>
      </c>
      <c r="D248" s="327">
        <v>1</v>
      </c>
      <c r="E248" s="328"/>
      <c r="F248" s="281"/>
      <c r="G248" s="58"/>
      <c r="K248" s="323"/>
      <c r="L248" s="324"/>
    </row>
    <row r="249" spans="1:12" s="321" customFormat="1" ht="20.25">
      <c r="A249" s="391" t="s">
        <v>322</v>
      </c>
      <c r="B249" s="392"/>
      <c r="C249" s="392"/>
      <c r="D249" s="392"/>
      <c r="E249" s="392"/>
      <c r="F249" s="392"/>
      <c r="G249" s="392"/>
      <c r="H249" s="59"/>
    </row>
    <row r="250" spans="1:12" s="59" customFormat="1" ht="18.75">
      <c r="A250" s="37"/>
      <c r="B250" s="353" t="s">
        <v>323</v>
      </c>
      <c r="C250" s="240"/>
      <c r="D250" s="8"/>
      <c r="E250" s="3"/>
      <c r="F250" s="5"/>
      <c r="G250" s="58"/>
      <c r="K250" s="323"/>
      <c r="L250" s="324"/>
    </row>
    <row r="251" spans="1:12" s="59" customFormat="1" ht="138.75" customHeight="1">
      <c r="A251" s="37">
        <v>1</v>
      </c>
      <c r="B251" s="354" t="s">
        <v>324</v>
      </c>
      <c r="C251" s="368" t="s">
        <v>359</v>
      </c>
      <c r="D251" s="361">
        <v>4</v>
      </c>
      <c r="E251" s="328"/>
      <c r="F251" s="328"/>
      <c r="G251" s="58"/>
      <c r="K251" s="323"/>
      <c r="L251" s="324"/>
    </row>
    <row r="252" spans="1:12" s="59" customFormat="1" ht="105">
      <c r="A252" s="37">
        <v>2</v>
      </c>
      <c r="B252" s="354" t="s">
        <v>325</v>
      </c>
      <c r="C252" s="368" t="s">
        <v>359</v>
      </c>
      <c r="D252" s="361">
        <v>9</v>
      </c>
      <c r="E252" s="328"/>
      <c r="F252" s="281"/>
      <c r="G252" s="58"/>
      <c r="K252" s="323"/>
      <c r="L252" s="324"/>
    </row>
    <row r="253" spans="1:12" s="59" customFormat="1">
      <c r="A253" s="37">
        <v>3</v>
      </c>
      <c r="B253" s="354" t="s">
        <v>326</v>
      </c>
      <c r="C253" s="368" t="s">
        <v>359</v>
      </c>
      <c r="D253" s="361">
        <v>1</v>
      </c>
      <c r="E253" s="328"/>
      <c r="F253" s="281"/>
      <c r="G253" s="58"/>
      <c r="K253" s="323"/>
      <c r="L253" s="324"/>
    </row>
    <row r="254" spans="1:12" s="59" customFormat="1" ht="18" customHeight="1">
      <c r="A254" s="37">
        <v>4</v>
      </c>
      <c r="B254" s="354" t="s">
        <v>327</v>
      </c>
      <c r="C254" s="368" t="s">
        <v>359</v>
      </c>
      <c r="D254" s="361">
        <v>1</v>
      </c>
      <c r="E254" s="328"/>
      <c r="F254" s="281"/>
      <c r="G254" s="58"/>
      <c r="K254" s="323"/>
      <c r="L254" s="324"/>
    </row>
    <row r="255" spans="1:12" s="59" customFormat="1" ht="30">
      <c r="A255" s="37">
        <v>5</v>
      </c>
      <c r="B255" s="354" t="s">
        <v>328</v>
      </c>
      <c r="C255" s="368" t="s">
        <v>359</v>
      </c>
      <c r="D255" s="361">
        <v>1</v>
      </c>
      <c r="E255" s="3"/>
      <c r="F255" s="5"/>
      <c r="G255" s="58"/>
      <c r="K255" s="323"/>
      <c r="L255" s="324"/>
    </row>
    <row r="256" spans="1:12" s="59" customFormat="1" ht="16.5" customHeight="1">
      <c r="A256" s="37">
        <v>6</v>
      </c>
      <c r="B256" s="354" t="s">
        <v>329</v>
      </c>
      <c r="C256" s="368" t="s">
        <v>359</v>
      </c>
      <c r="D256" s="361">
        <v>1</v>
      </c>
      <c r="E256" s="328"/>
      <c r="F256" s="328"/>
      <c r="G256" s="58"/>
      <c r="K256" s="323"/>
      <c r="L256" s="324"/>
    </row>
    <row r="257" spans="1:12" s="59" customFormat="1">
      <c r="A257" s="37">
        <v>7</v>
      </c>
      <c r="B257" s="354" t="s">
        <v>330</v>
      </c>
      <c r="C257" s="368" t="s">
        <v>359</v>
      </c>
      <c r="D257" s="361">
        <v>1</v>
      </c>
      <c r="E257" s="328"/>
      <c r="F257" s="281"/>
      <c r="G257" s="58"/>
      <c r="K257" s="323"/>
      <c r="L257" s="324"/>
    </row>
    <row r="258" spans="1:12" s="59" customFormat="1" ht="45">
      <c r="A258" s="37">
        <v>8</v>
      </c>
      <c r="B258" s="355" t="s">
        <v>331</v>
      </c>
      <c r="C258" s="368" t="s">
        <v>359</v>
      </c>
      <c r="D258" s="361">
        <v>4</v>
      </c>
      <c r="E258" s="328"/>
      <c r="F258" s="281"/>
      <c r="G258" s="58"/>
      <c r="K258" s="323"/>
      <c r="L258" s="324"/>
    </row>
    <row r="259" spans="1:12" s="59" customFormat="1" ht="18.75">
      <c r="A259" s="37"/>
      <c r="B259" s="353" t="s">
        <v>332</v>
      </c>
      <c r="C259" s="369"/>
      <c r="D259" s="362"/>
      <c r="E259" s="328"/>
      <c r="F259" s="281"/>
      <c r="G259" s="58"/>
      <c r="K259" s="323"/>
      <c r="L259" s="324"/>
    </row>
    <row r="260" spans="1:12" s="59" customFormat="1" ht="30">
      <c r="A260" s="37">
        <v>9</v>
      </c>
      <c r="B260" s="354" t="s">
        <v>333</v>
      </c>
      <c r="C260" s="368" t="s">
        <v>359</v>
      </c>
      <c r="D260" s="363">
        <v>1</v>
      </c>
      <c r="E260" s="3"/>
      <c r="F260" s="5"/>
      <c r="G260" s="58"/>
      <c r="K260" s="323"/>
      <c r="L260" s="324"/>
    </row>
    <row r="261" spans="1:12" s="59" customFormat="1" ht="30">
      <c r="A261" s="37">
        <v>10</v>
      </c>
      <c r="B261" s="356" t="s">
        <v>334</v>
      </c>
      <c r="C261" s="368" t="s">
        <v>359</v>
      </c>
      <c r="D261" s="361">
        <v>2</v>
      </c>
      <c r="E261" s="328"/>
      <c r="F261" s="328"/>
      <c r="G261" s="58"/>
      <c r="K261" s="323"/>
      <c r="L261" s="324"/>
    </row>
    <row r="262" spans="1:12" s="59" customFormat="1" ht="45">
      <c r="A262" s="37">
        <v>11</v>
      </c>
      <c r="B262" s="356" t="s">
        <v>335</v>
      </c>
      <c r="C262" s="368" t="s">
        <v>359</v>
      </c>
      <c r="D262" s="361">
        <f>D260</f>
        <v>1</v>
      </c>
      <c r="E262" s="328"/>
      <c r="F262" s="281"/>
      <c r="G262" s="58"/>
      <c r="K262" s="323"/>
      <c r="L262" s="324"/>
    </row>
    <row r="263" spans="1:12" s="59" customFormat="1" ht="45">
      <c r="A263" s="37">
        <v>12</v>
      </c>
      <c r="B263" s="356" t="s">
        <v>336</v>
      </c>
      <c r="C263" s="368" t="s">
        <v>359</v>
      </c>
      <c r="D263" s="361">
        <f>D261</f>
        <v>2</v>
      </c>
      <c r="E263" s="328"/>
      <c r="F263" s="281"/>
      <c r="G263" s="58"/>
      <c r="K263" s="323"/>
      <c r="L263" s="324"/>
    </row>
    <row r="264" spans="1:12" s="59" customFormat="1" ht="80.25" customHeight="1">
      <c r="A264" s="37">
        <v>13</v>
      </c>
      <c r="B264" s="356" t="s">
        <v>337</v>
      </c>
      <c r="C264" s="368" t="s">
        <v>360</v>
      </c>
      <c r="D264" s="361">
        <v>6</v>
      </c>
      <c r="E264" s="328"/>
      <c r="F264" s="281"/>
      <c r="G264" s="58"/>
      <c r="K264" s="323"/>
      <c r="L264" s="324"/>
    </row>
    <row r="265" spans="1:12" s="59" customFormat="1" ht="45">
      <c r="A265" s="37">
        <v>14</v>
      </c>
      <c r="B265" s="356" t="s">
        <v>338</v>
      </c>
      <c r="C265" s="368" t="s">
        <v>360</v>
      </c>
      <c r="D265" s="362">
        <v>7</v>
      </c>
      <c r="E265" s="3"/>
      <c r="F265" s="5"/>
      <c r="G265" s="58"/>
      <c r="K265" s="323"/>
      <c r="L265" s="324"/>
    </row>
    <row r="266" spans="1:12" s="59" customFormat="1" ht="45">
      <c r="A266" s="37">
        <v>15</v>
      </c>
      <c r="B266" s="357" t="s">
        <v>339</v>
      </c>
      <c r="C266" s="368" t="s">
        <v>13</v>
      </c>
      <c r="D266" s="361">
        <v>50</v>
      </c>
      <c r="E266" s="328"/>
      <c r="F266" s="328"/>
      <c r="G266" s="58"/>
      <c r="K266" s="323"/>
      <c r="L266" s="324"/>
    </row>
    <row r="267" spans="1:12" s="59" customFormat="1" ht="45">
      <c r="A267" s="37">
        <v>16</v>
      </c>
      <c r="B267" s="357" t="s">
        <v>340</v>
      </c>
      <c r="C267" s="368" t="s">
        <v>13</v>
      </c>
      <c r="D267" s="361">
        <v>50</v>
      </c>
      <c r="E267" s="328"/>
      <c r="F267" s="281"/>
      <c r="G267" s="58"/>
      <c r="K267" s="323"/>
      <c r="L267" s="324"/>
    </row>
    <row r="268" spans="1:12" s="59" customFormat="1" ht="45">
      <c r="A268" s="37">
        <v>17</v>
      </c>
      <c r="B268" s="357" t="s">
        <v>341</v>
      </c>
      <c r="C268" s="368" t="s">
        <v>13</v>
      </c>
      <c r="D268" s="361">
        <f>D267</f>
        <v>50</v>
      </c>
      <c r="E268" s="328"/>
      <c r="F268" s="281"/>
      <c r="G268" s="58"/>
      <c r="K268" s="323"/>
      <c r="L268" s="324"/>
    </row>
    <row r="269" spans="1:12" s="59" customFormat="1" ht="30">
      <c r="A269" s="37">
        <v>18</v>
      </c>
      <c r="B269" s="356" t="s">
        <v>342</v>
      </c>
      <c r="C269" s="368" t="s">
        <v>13</v>
      </c>
      <c r="D269" s="361">
        <v>50</v>
      </c>
      <c r="E269" s="328"/>
      <c r="F269" s="281"/>
      <c r="G269" s="58"/>
      <c r="K269" s="323"/>
      <c r="L269" s="324"/>
    </row>
    <row r="270" spans="1:12" s="59" customFormat="1" ht="60">
      <c r="A270" s="37">
        <v>19</v>
      </c>
      <c r="B270" s="354" t="s">
        <v>343</v>
      </c>
      <c r="C270" s="368" t="s">
        <v>359</v>
      </c>
      <c r="D270" s="361">
        <v>1</v>
      </c>
      <c r="E270" s="3"/>
      <c r="F270" s="5"/>
      <c r="G270" s="58"/>
      <c r="K270" s="323"/>
      <c r="L270" s="324"/>
    </row>
    <row r="271" spans="1:12" s="59" customFormat="1" ht="18.75">
      <c r="A271" s="37"/>
      <c r="B271" s="353" t="s">
        <v>344</v>
      </c>
      <c r="C271" s="370"/>
      <c r="D271" s="362"/>
      <c r="E271" s="328"/>
      <c r="F271" s="328"/>
      <c r="G271" s="58"/>
      <c r="K271" s="323"/>
      <c r="L271" s="324"/>
    </row>
    <row r="272" spans="1:12" s="59" customFormat="1" ht="60">
      <c r="A272" s="37">
        <v>20</v>
      </c>
      <c r="B272" s="357" t="s">
        <v>345</v>
      </c>
      <c r="C272" s="368" t="s">
        <v>359</v>
      </c>
      <c r="D272" s="362">
        <v>1</v>
      </c>
      <c r="E272" s="328"/>
      <c r="F272" s="281"/>
      <c r="G272" s="58"/>
      <c r="K272" s="323"/>
      <c r="L272" s="324"/>
    </row>
    <row r="273" spans="1:12" s="59" customFormat="1" ht="33" customHeight="1">
      <c r="A273" s="37">
        <v>21</v>
      </c>
      <c r="B273" s="356" t="s">
        <v>346</v>
      </c>
      <c r="C273" s="368" t="s">
        <v>359</v>
      </c>
      <c r="D273" s="362">
        <v>1</v>
      </c>
      <c r="E273" s="328"/>
      <c r="F273" s="281"/>
      <c r="G273" s="58"/>
      <c r="K273" s="323"/>
      <c r="L273" s="324"/>
    </row>
    <row r="274" spans="1:12" s="59" customFormat="1" ht="45">
      <c r="A274" s="37">
        <v>22</v>
      </c>
      <c r="B274" s="356" t="s">
        <v>347</v>
      </c>
      <c r="C274" s="368" t="s">
        <v>359</v>
      </c>
      <c r="D274" s="362">
        <v>4</v>
      </c>
      <c r="E274" s="328"/>
      <c r="F274" s="281"/>
      <c r="G274" s="58"/>
      <c r="K274" s="323"/>
      <c r="L274" s="324"/>
    </row>
    <row r="275" spans="1:12" s="59" customFormat="1" ht="90">
      <c r="A275" s="37">
        <v>23</v>
      </c>
      <c r="B275" s="355" t="s">
        <v>348</v>
      </c>
      <c r="C275" s="368" t="s">
        <v>13</v>
      </c>
      <c r="D275" s="364">
        <v>50</v>
      </c>
      <c r="E275" s="3"/>
      <c r="F275" s="5"/>
      <c r="G275" s="58"/>
      <c r="K275" s="323"/>
      <c r="L275" s="324"/>
    </row>
    <row r="276" spans="1:12" s="59" customFormat="1" ht="18.75">
      <c r="A276" s="37"/>
      <c r="B276" s="358" t="s">
        <v>349</v>
      </c>
      <c r="C276" s="369"/>
      <c r="D276" s="362"/>
      <c r="E276" s="328"/>
      <c r="F276" s="328"/>
      <c r="G276" s="58"/>
      <c r="K276" s="323"/>
      <c r="L276" s="324"/>
    </row>
    <row r="277" spans="1:12" s="59" customFormat="1" ht="225">
      <c r="A277" s="37"/>
      <c r="B277" s="354" t="s">
        <v>350</v>
      </c>
      <c r="C277" s="371"/>
      <c r="D277" s="365"/>
      <c r="E277" s="328"/>
      <c r="F277" s="281"/>
      <c r="G277" s="58"/>
      <c r="K277" s="323"/>
      <c r="L277" s="324"/>
    </row>
    <row r="278" spans="1:12" s="59" customFormat="1" ht="15.75">
      <c r="A278" s="37">
        <v>24</v>
      </c>
      <c r="B278" s="359" t="s">
        <v>351</v>
      </c>
      <c r="C278" s="372" t="s">
        <v>359</v>
      </c>
      <c r="D278" s="365">
        <v>1</v>
      </c>
      <c r="E278" s="328"/>
      <c r="F278" s="281"/>
      <c r="G278" s="58"/>
      <c r="K278" s="323"/>
      <c r="L278" s="324"/>
    </row>
    <row r="279" spans="1:12" s="59" customFormat="1" ht="290.25" customHeight="1">
      <c r="A279" s="37"/>
      <c r="B279" s="354" t="s">
        <v>352</v>
      </c>
      <c r="C279" s="373" t="s">
        <v>361</v>
      </c>
      <c r="D279" s="365"/>
      <c r="E279" s="328"/>
      <c r="F279" s="281"/>
      <c r="G279" s="58"/>
      <c r="K279" s="323"/>
      <c r="L279" s="324"/>
    </row>
    <row r="280" spans="1:12" s="59" customFormat="1" ht="15.75">
      <c r="A280" s="37">
        <v>25</v>
      </c>
      <c r="B280" s="359" t="s">
        <v>353</v>
      </c>
      <c r="C280" s="372" t="s">
        <v>359</v>
      </c>
      <c r="D280" s="366">
        <v>1</v>
      </c>
      <c r="E280" s="3"/>
      <c r="F280" s="5"/>
      <c r="G280" s="58"/>
      <c r="K280" s="323"/>
      <c r="L280" s="324"/>
    </row>
    <row r="281" spans="1:12" s="59" customFormat="1" ht="112.5" customHeight="1">
      <c r="A281" s="37"/>
      <c r="B281" s="354" t="s">
        <v>354</v>
      </c>
      <c r="C281" s="373"/>
      <c r="D281" s="365"/>
      <c r="E281" s="328"/>
      <c r="F281" s="328"/>
      <c r="G281" s="58"/>
      <c r="K281" s="323"/>
      <c r="L281" s="324"/>
    </row>
    <row r="282" spans="1:12" s="59" customFormat="1" ht="18.75">
      <c r="A282" s="37"/>
      <c r="B282" s="353" t="s">
        <v>355</v>
      </c>
      <c r="C282" s="374"/>
      <c r="D282" s="362"/>
      <c r="E282" s="328"/>
      <c r="F282" s="281"/>
      <c r="G282" s="58"/>
      <c r="K282" s="323"/>
      <c r="L282" s="324"/>
    </row>
    <row r="283" spans="1:12" s="59" customFormat="1" ht="60">
      <c r="A283" s="37">
        <v>26</v>
      </c>
      <c r="B283" s="356" t="s">
        <v>356</v>
      </c>
      <c r="C283" s="368" t="s">
        <v>13</v>
      </c>
      <c r="D283" s="364">
        <v>50</v>
      </c>
      <c r="E283" s="328"/>
      <c r="F283" s="281"/>
      <c r="G283" s="58"/>
      <c r="K283" s="323"/>
      <c r="L283" s="324"/>
    </row>
    <row r="284" spans="1:12" s="59" customFormat="1" ht="18.75">
      <c r="A284" s="37"/>
      <c r="B284" s="353" t="s">
        <v>357</v>
      </c>
      <c r="C284" s="369"/>
      <c r="D284" s="362"/>
      <c r="E284" s="328"/>
      <c r="F284" s="281"/>
      <c r="G284" s="58"/>
      <c r="K284" s="323"/>
      <c r="L284" s="324"/>
    </row>
    <row r="285" spans="1:12" s="59" customFormat="1" ht="150">
      <c r="A285" s="37">
        <v>27</v>
      </c>
      <c r="B285" s="360" t="s">
        <v>358</v>
      </c>
      <c r="C285" s="375" t="s">
        <v>359</v>
      </c>
      <c r="D285" s="367">
        <v>1</v>
      </c>
      <c r="E285" s="3"/>
      <c r="F285" s="5"/>
      <c r="G285" s="58"/>
      <c r="K285" s="323"/>
      <c r="L285" s="324"/>
    </row>
    <row r="286" spans="1:12" s="321" customFormat="1" ht="20.25">
      <c r="A286" s="391" t="s">
        <v>362</v>
      </c>
      <c r="B286" s="392"/>
      <c r="C286" s="392"/>
      <c r="D286" s="392"/>
      <c r="E286" s="392"/>
      <c r="F286" s="392"/>
      <c r="G286" s="392"/>
      <c r="H286" s="59"/>
    </row>
    <row r="287" spans="1:12" s="59" customFormat="1">
      <c r="A287" s="37"/>
      <c r="B287" s="376" t="s">
        <v>363</v>
      </c>
      <c r="C287" s="240"/>
      <c r="D287" s="8"/>
      <c r="E287" s="3"/>
      <c r="F287" s="5"/>
      <c r="G287" s="58"/>
      <c r="K287" s="323"/>
      <c r="L287" s="324"/>
    </row>
    <row r="288" spans="1:12" s="59" customFormat="1" ht="60.75" customHeight="1">
      <c r="A288" s="37">
        <v>1</v>
      </c>
      <c r="B288" s="377" t="s">
        <v>364</v>
      </c>
      <c r="C288" s="379" t="s">
        <v>359</v>
      </c>
      <c r="D288" s="382">
        <v>1</v>
      </c>
      <c r="E288" s="328"/>
      <c r="F288" s="328"/>
      <c r="G288" s="58"/>
      <c r="K288" s="323"/>
      <c r="L288" s="324"/>
    </row>
    <row r="289" spans="1:12" s="59" customFormat="1">
      <c r="A289" s="37"/>
      <c r="B289" s="376" t="s">
        <v>365</v>
      </c>
      <c r="C289" s="379"/>
      <c r="D289" s="382"/>
      <c r="E289" s="328"/>
      <c r="F289" s="281"/>
      <c r="G289" s="58"/>
      <c r="K289" s="323"/>
      <c r="L289" s="324"/>
    </row>
    <row r="290" spans="1:12" s="59" customFormat="1" ht="18" customHeight="1">
      <c r="A290" s="37">
        <v>2</v>
      </c>
      <c r="B290" s="377" t="s">
        <v>366</v>
      </c>
      <c r="C290" s="380" t="s">
        <v>375</v>
      </c>
      <c r="D290" s="382">
        <v>30</v>
      </c>
      <c r="E290" s="328"/>
      <c r="F290" s="281"/>
      <c r="G290" s="58"/>
      <c r="K290" s="323"/>
      <c r="L290" s="324"/>
    </row>
    <row r="291" spans="1:12" s="59" customFormat="1">
      <c r="A291" s="37"/>
      <c r="B291" s="376" t="s">
        <v>367</v>
      </c>
      <c r="C291" s="381"/>
      <c r="D291" s="381"/>
      <c r="E291" s="328"/>
      <c r="F291" s="328"/>
      <c r="G291" s="58"/>
      <c r="K291" s="323"/>
      <c r="L291" s="324"/>
    </row>
    <row r="292" spans="1:12" s="59" customFormat="1" ht="41.25" customHeight="1">
      <c r="A292" s="37">
        <v>3</v>
      </c>
      <c r="B292" s="377" t="s">
        <v>368</v>
      </c>
      <c r="C292" s="382" t="s">
        <v>376</v>
      </c>
      <c r="D292" s="384">
        <v>2</v>
      </c>
      <c r="E292" s="328"/>
      <c r="F292" s="281"/>
      <c r="G292" s="58"/>
      <c r="K292" s="323"/>
      <c r="L292" s="324"/>
    </row>
    <row r="293" spans="1:12" s="59" customFormat="1">
      <c r="A293" s="37"/>
      <c r="B293" s="376" t="s">
        <v>369</v>
      </c>
      <c r="C293" s="381"/>
      <c r="D293" s="381"/>
      <c r="E293" s="328"/>
      <c r="F293" s="281"/>
      <c r="G293" s="58"/>
      <c r="K293" s="323"/>
      <c r="L293" s="324"/>
    </row>
    <row r="294" spans="1:12" s="59" customFormat="1" ht="45">
      <c r="A294" s="37">
        <v>4</v>
      </c>
      <c r="B294" s="377" t="s">
        <v>370</v>
      </c>
      <c r="C294" s="382" t="s">
        <v>359</v>
      </c>
      <c r="D294" s="384">
        <v>2</v>
      </c>
      <c r="E294" s="3"/>
      <c r="F294" s="5"/>
      <c r="G294" s="58"/>
      <c r="K294" s="323"/>
      <c r="L294" s="324"/>
    </row>
    <row r="295" spans="1:12" s="59" customFormat="1">
      <c r="A295" s="37"/>
      <c r="B295" s="376" t="s">
        <v>371</v>
      </c>
      <c r="C295" s="381"/>
      <c r="D295" s="381"/>
      <c r="E295" s="328"/>
      <c r="F295" s="328"/>
      <c r="G295" s="58"/>
      <c r="K295" s="323"/>
      <c r="L295" s="324"/>
    </row>
    <row r="296" spans="1:12" s="59" customFormat="1" ht="60">
      <c r="A296" s="37">
        <v>5</v>
      </c>
      <c r="B296" s="377" t="s">
        <v>372</v>
      </c>
      <c r="C296" s="382" t="s">
        <v>376</v>
      </c>
      <c r="D296" s="384">
        <v>1</v>
      </c>
      <c r="E296" s="328"/>
      <c r="F296" s="281"/>
      <c r="G296" s="58"/>
      <c r="K296" s="323"/>
      <c r="L296" s="324"/>
    </row>
    <row r="297" spans="1:12" s="59" customFormat="1">
      <c r="A297" s="37"/>
      <c r="B297" s="376" t="s">
        <v>373</v>
      </c>
      <c r="C297" s="383"/>
      <c r="D297" s="385"/>
      <c r="E297" s="328"/>
      <c r="F297" s="281"/>
      <c r="G297" s="58"/>
      <c r="K297" s="323"/>
      <c r="L297" s="324"/>
    </row>
    <row r="298" spans="1:12" s="59" customFormat="1" ht="61.5" customHeight="1">
      <c r="A298" s="386">
        <v>6</v>
      </c>
      <c r="B298" s="378" t="s">
        <v>374</v>
      </c>
      <c r="C298" s="383" t="s">
        <v>137</v>
      </c>
      <c r="D298" s="385">
        <v>20</v>
      </c>
      <c r="E298" s="387"/>
      <c r="F298" s="388"/>
      <c r="G298" s="389"/>
      <c r="K298" s="323"/>
      <c r="L298" s="324"/>
    </row>
    <row r="299" spans="1:12" s="321" customFormat="1" ht="20.25">
      <c r="A299" s="390" t="s">
        <v>377</v>
      </c>
      <c r="B299" s="390"/>
      <c r="C299" s="390"/>
      <c r="D299" s="390"/>
      <c r="E299" s="390"/>
      <c r="F299" s="390"/>
      <c r="G299" s="390"/>
      <c r="H299" s="59"/>
    </row>
    <row r="300" spans="1:12" s="59" customFormat="1">
      <c r="A300" s="37"/>
      <c r="B300" s="395" t="s">
        <v>378</v>
      </c>
      <c r="C300" s="368"/>
      <c r="D300" s="362"/>
      <c r="E300" s="3"/>
      <c r="F300" s="5"/>
      <c r="G300" s="58"/>
      <c r="K300" s="323"/>
      <c r="L300" s="324"/>
    </row>
    <row r="301" spans="1:12" s="59" customFormat="1" ht="80.25" customHeight="1">
      <c r="A301" s="37">
        <v>1</v>
      </c>
      <c r="B301" s="396" t="s">
        <v>379</v>
      </c>
      <c r="C301" s="397" t="s">
        <v>359</v>
      </c>
      <c r="D301" s="397">
        <v>11</v>
      </c>
      <c r="E301" s="328"/>
      <c r="F301" s="328"/>
      <c r="G301" s="58"/>
      <c r="K301" s="323"/>
      <c r="L301" s="324"/>
    </row>
    <row r="302" spans="1:12" s="59" customFormat="1" ht="81" customHeight="1">
      <c r="A302" s="37">
        <v>2</v>
      </c>
      <c r="B302" s="396" t="s">
        <v>380</v>
      </c>
      <c r="C302" s="397" t="s">
        <v>359</v>
      </c>
      <c r="D302" s="397">
        <v>1</v>
      </c>
      <c r="E302" s="328"/>
      <c r="F302" s="281"/>
      <c r="G302" s="58"/>
      <c r="K302" s="323"/>
      <c r="L302" s="324"/>
    </row>
    <row r="303" spans="1:12" s="59" customFormat="1" ht="75">
      <c r="A303" s="37">
        <v>3</v>
      </c>
      <c r="B303" s="398" t="s">
        <v>381</v>
      </c>
      <c r="C303" s="397" t="s">
        <v>359</v>
      </c>
      <c r="D303" s="399">
        <v>1</v>
      </c>
      <c r="E303" s="328"/>
      <c r="F303" s="281"/>
      <c r="G303" s="58"/>
      <c r="K303" s="323"/>
      <c r="L303" s="324"/>
    </row>
    <row r="304" spans="1:12" s="59" customFormat="1" ht="48.75" customHeight="1">
      <c r="A304" s="37">
        <v>4</v>
      </c>
      <c r="B304" s="400" t="s">
        <v>382</v>
      </c>
      <c r="C304" s="397" t="s">
        <v>359</v>
      </c>
      <c r="D304" s="397">
        <v>1</v>
      </c>
      <c r="E304" s="328"/>
      <c r="F304" s="281"/>
      <c r="G304" s="58"/>
      <c r="K304" s="323"/>
      <c r="L304" s="324"/>
    </row>
    <row r="305" spans="1:12" s="59" customFormat="1" ht="45">
      <c r="A305" s="37">
        <v>5</v>
      </c>
      <c r="B305" s="400" t="s">
        <v>383</v>
      </c>
      <c r="C305" s="397" t="s">
        <v>359</v>
      </c>
      <c r="D305" s="397">
        <v>1</v>
      </c>
      <c r="E305" s="3"/>
      <c r="F305" s="5"/>
      <c r="G305" s="58"/>
      <c r="K305" s="323"/>
      <c r="L305" s="324"/>
    </row>
    <row r="306" spans="1:12" s="59" customFormat="1" ht="108" customHeight="1">
      <c r="A306" s="37">
        <v>6</v>
      </c>
      <c r="B306" s="401" t="s">
        <v>384</v>
      </c>
      <c r="C306" s="397" t="s">
        <v>385</v>
      </c>
      <c r="D306" s="397">
        <v>100</v>
      </c>
      <c r="E306" s="328"/>
      <c r="F306" s="328"/>
      <c r="G306" s="58"/>
      <c r="K306" s="323"/>
      <c r="L306" s="324"/>
    </row>
    <row r="307" spans="1:12" s="59" customFormat="1">
      <c r="A307" s="37"/>
      <c r="B307" s="402" t="s">
        <v>386</v>
      </c>
      <c r="C307" s="368"/>
      <c r="D307" s="362"/>
      <c r="E307" s="328"/>
      <c r="F307" s="281"/>
      <c r="G307" s="58"/>
      <c r="K307" s="323"/>
      <c r="L307" s="324"/>
    </row>
    <row r="308" spans="1:12" s="59" customFormat="1" ht="33" customHeight="1">
      <c r="A308" s="37">
        <v>1</v>
      </c>
      <c r="B308" s="403" t="s">
        <v>461</v>
      </c>
      <c r="C308" s="368" t="s">
        <v>359</v>
      </c>
      <c r="D308" s="397">
        <v>1</v>
      </c>
      <c r="E308" s="328"/>
      <c r="F308" s="281"/>
      <c r="G308" s="58"/>
      <c r="K308" s="323"/>
      <c r="L308" s="324"/>
    </row>
    <row r="309" spans="1:12" s="59" customFormat="1" ht="45">
      <c r="A309" s="37">
        <v>2</v>
      </c>
      <c r="B309" s="404" t="s">
        <v>387</v>
      </c>
      <c r="C309" s="405" t="s">
        <v>388</v>
      </c>
      <c r="D309" s="405">
        <v>1</v>
      </c>
      <c r="E309" s="328"/>
      <c r="F309" s="281"/>
      <c r="G309" s="58"/>
      <c r="K309" s="323"/>
      <c r="L309" s="324"/>
    </row>
    <row r="310" spans="1:12" s="59" customFormat="1">
      <c r="A310" s="37"/>
      <c r="B310" s="395" t="s">
        <v>389</v>
      </c>
      <c r="C310" s="368"/>
      <c r="D310" s="364"/>
      <c r="E310" s="3"/>
      <c r="F310" s="5"/>
      <c r="G310" s="58"/>
      <c r="K310" s="323"/>
      <c r="L310" s="324"/>
    </row>
    <row r="311" spans="1:12" s="59" customFormat="1" ht="75">
      <c r="A311" s="37">
        <v>1</v>
      </c>
      <c r="B311" s="406" t="s">
        <v>390</v>
      </c>
      <c r="C311" s="382" t="s">
        <v>359</v>
      </c>
      <c r="D311" s="397">
        <v>2</v>
      </c>
      <c r="E311" s="328"/>
      <c r="F311" s="328"/>
      <c r="G311" s="58"/>
      <c r="K311" s="323"/>
      <c r="L311" s="324"/>
    </row>
    <row r="312" spans="1:12" s="59" customFormat="1" ht="90.75" customHeight="1">
      <c r="A312" s="37">
        <v>2</v>
      </c>
      <c r="B312" s="407" t="s">
        <v>391</v>
      </c>
      <c r="C312" s="382" t="s">
        <v>359</v>
      </c>
      <c r="D312" s="397">
        <v>1</v>
      </c>
      <c r="E312" s="328"/>
      <c r="F312" s="281"/>
      <c r="G312" s="58"/>
      <c r="K312" s="323"/>
      <c r="L312" s="324"/>
    </row>
    <row r="313" spans="1:12" s="59" customFormat="1" ht="60">
      <c r="A313" s="37">
        <v>3</v>
      </c>
      <c r="B313" s="407" t="s">
        <v>392</v>
      </c>
      <c r="C313" s="382" t="s">
        <v>359</v>
      </c>
      <c r="D313" s="397">
        <v>2</v>
      </c>
      <c r="E313" s="328"/>
      <c r="F313" s="281"/>
      <c r="G313" s="58"/>
      <c r="K313" s="323"/>
      <c r="L313" s="324"/>
    </row>
    <row r="314" spans="1:12" s="59" customFormat="1" ht="93.75" customHeight="1">
      <c r="A314" s="37">
        <v>4</v>
      </c>
      <c r="B314" s="408" t="s">
        <v>393</v>
      </c>
      <c r="C314" s="397"/>
      <c r="D314" s="397"/>
      <c r="E314" s="328"/>
      <c r="F314" s="281"/>
      <c r="G314" s="58"/>
      <c r="K314" s="323"/>
      <c r="L314" s="324"/>
    </row>
    <row r="315" spans="1:12" s="59" customFormat="1">
      <c r="A315" s="37"/>
      <c r="B315" s="409" t="s">
        <v>394</v>
      </c>
      <c r="C315" s="397" t="s">
        <v>426</v>
      </c>
      <c r="D315" s="397">
        <v>24</v>
      </c>
      <c r="E315" s="3"/>
      <c r="F315" s="5"/>
      <c r="G315" s="58"/>
      <c r="K315" s="323"/>
      <c r="L315" s="324"/>
    </row>
    <row r="316" spans="1:12" s="59" customFormat="1" ht="13.5" customHeight="1">
      <c r="A316" s="37"/>
      <c r="B316" s="409" t="s">
        <v>395</v>
      </c>
      <c r="C316" s="397" t="s">
        <v>426</v>
      </c>
      <c r="D316" s="397">
        <v>12</v>
      </c>
      <c r="E316" s="328"/>
      <c r="F316" s="328"/>
      <c r="G316" s="58"/>
      <c r="K316" s="323"/>
      <c r="L316" s="324"/>
    </row>
    <row r="317" spans="1:12" s="59" customFormat="1">
      <c r="A317" s="37"/>
      <c r="B317" s="409" t="s">
        <v>396</v>
      </c>
      <c r="C317" s="397" t="s">
        <v>426</v>
      </c>
      <c r="D317" s="397">
        <v>18</v>
      </c>
      <c r="E317" s="328"/>
      <c r="F317" s="281"/>
      <c r="G317" s="58"/>
      <c r="K317" s="323"/>
      <c r="L317" s="324"/>
    </row>
    <row r="318" spans="1:12" s="59" customFormat="1">
      <c r="A318" s="37"/>
      <c r="B318" s="409" t="s">
        <v>397</v>
      </c>
      <c r="C318" s="397" t="s">
        <v>426</v>
      </c>
      <c r="D318" s="397">
        <v>0</v>
      </c>
      <c r="E318" s="328"/>
      <c r="F318" s="281"/>
      <c r="G318" s="58"/>
      <c r="K318" s="323"/>
      <c r="L318" s="324"/>
    </row>
    <row r="319" spans="1:12" s="59" customFormat="1">
      <c r="A319" s="37"/>
      <c r="B319" s="409" t="s">
        <v>398</v>
      </c>
      <c r="C319" s="397" t="s">
        <v>426</v>
      </c>
      <c r="D319" s="410">
        <v>12</v>
      </c>
      <c r="E319" s="328"/>
      <c r="F319" s="281"/>
      <c r="G319" s="58"/>
      <c r="K319" s="323"/>
      <c r="L319" s="324"/>
    </row>
    <row r="320" spans="1:12" s="59" customFormat="1">
      <c r="A320" s="37"/>
      <c r="B320" s="409" t="s">
        <v>399</v>
      </c>
      <c r="C320" s="397" t="s">
        <v>426</v>
      </c>
      <c r="D320" s="410">
        <v>6</v>
      </c>
      <c r="E320" s="3"/>
      <c r="F320" s="5"/>
      <c r="G320" s="58"/>
      <c r="K320" s="323"/>
      <c r="L320" s="324"/>
    </row>
    <row r="321" spans="1:12" s="59" customFormat="1">
      <c r="A321" s="37"/>
      <c r="B321" s="409" t="s">
        <v>400</v>
      </c>
      <c r="C321" s="397" t="s">
        <v>426</v>
      </c>
      <c r="D321" s="410">
        <v>6</v>
      </c>
      <c r="E321" s="3"/>
      <c r="F321" s="5"/>
      <c r="G321" s="58"/>
      <c r="K321" s="323"/>
      <c r="L321" s="324"/>
    </row>
    <row r="322" spans="1:12" s="59" customFormat="1" ht="79.5" customHeight="1">
      <c r="A322" s="37">
        <v>5</v>
      </c>
      <c r="B322" s="407" t="s">
        <v>401</v>
      </c>
      <c r="C322" s="397" t="s">
        <v>359</v>
      </c>
      <c r="D322" s="397">
        <v>1</v>
      </c>
      <c r="E322" s="328"/>
      <c r="F322" s="328"/>
      <c r="G322" s="58"/>
      <c r="K322" s="323"/>
      <c r="L322" s="324"/>
    </row>
    <row r="323" spans="1:12" s="59" customFormat="1" ht="60">
      <c r="A323" s="37">
        <v>6</v>
      </c>
      <c r="B323" s="407" t="s">
        <v>402</v>
      </c>
      <c r="C323" s="397" t="s">
        <v>359</v>
      </c>
      <c r="D323" s="397">
        <v>1</v>
      </c>
      <c r="E323" s="328"/>
      <c r="F323" s="281"/>
      <c r="G323" s="58"/>
      <c r="K323" s="323"/>
      <c r="L323" s="324"/>
    </row>
    <row r="324" spans="1:12" s="59" customFormat="1" ht="60">
      <c r="A324" s="37">
        <v>7</v>
      </c>
      <c r="B324" s="406" t="s">
        <v>403</v>
      </c>
      <c r="C324" s="397" t="s">
        <v>385</v>
      </c>
      <c r="D324" s="397">
        <v>60</v>
      </c>
      <c r="E324" s="328"/>
      <c r="F324" s="281"/>
      <c r="G324" s="58"/>
      <c r="K324" s="323"/>
      <c r="L324" s="324"/>
    </row>
    <row r="325" spans="1:12" s="59" customFormat="1" ht="60">
      <c r="A325" s="37">
        <v>8</v>
      </c>
      <c r="B325" s="406" t="s">
        <v>404</v>
      </c>
      <c r="C325" s="397" t="s">
        <v>385</v>
      </c>
      <c r="D325" s="397">
        <v>30</v>
      </c>
      <c r="E325" s="328"/>
      <c r="F325" s="281"/>
      <c r="G325" s="58"/>
      <c r="K325" s="323"/>
      <c r="L325" s="324"/>
    </row>
    <row r="326" spans="1:12" s="59" customFormat="1" ht="45">
      <c r="A326" s="37">
        <v>9</v>
      </c>
      <c r="B326" s="406" t="s">
        <v>405</v>
      </c>
      <c r="C326" s="397" t="s">
        <v>359</v>
      </c>
      <c r="D326" s="397">
        <v>6</v>
      </c>
      <c r="E326" s="3"/>
      <c r="F326" s="5"/>
      <c r="G326" s="58"/>
      <c r="K326" s="323"/>
      <c r="L326" s="324"/>
    </row>
    <row r="327" spans="1:12" s="59" customFormat="1" ht="45">
      <c r="A327" s="37">
        <v>10</v>
      </c>
      <c r="B327" s="406" t="s">
        <v>406</v>
      </c>
      <c r="C327" s="397" t="s">
        <v>359</v>
      </c>
      <c r="D327" s="397">
        <v>5</v>
      </c>
      <c r="E327" s="328"/>
      <c r="F327" s="328"/>
      <c r="G327" s="58"/>
      <c r="K327" s="323"/>
      <c r="L327" s="324"/>
    </row>
    <row r="328" spans="1:12" s="59" customFormat="1" ht="60">
      <c r="A328" s="37">
        <v>11</v>
      </c>
      <c r="B328" s="408" t="s">
        <v>407</v>
      </c>
      <c r="C328" s="397" t="s">
        <v>359</v>
      </c>
      <c r="D328" s="397">
        <v>2</v>
      </c>
      <c r="E328" s="328"/>
      <c r="F328" s="281"/>
      <c r="G328" s="58"/>
      <c r="K328" s="323"/>
      <c r="L328" s="324"/>
    </row>
    <row r="329" spans="1:12" s="59" customFormat="1" ht="47.25" customHeight="1">
      <c r="A329" s="37">
        <v>12</v>
      </c>
      <c r="B329" s="409" t="s">
        <v>408</v>
      </c>
      <c r="C329" s="397"/>
      <c r="D329" s="397"/>
      <c r="E329" s="328"/>
      <c r="F329" s="281"/>
      <c r="G329" s="58"/>
      <c r="K329" s="323"/>
      <c r="L329" s="324"/>
    </row>
    <row r="330" spans="1:12" s="59" customFormat="1">
      <c r="A330" s="37"/>
      <c r="B330" s="409" t="s">
        <v>409</v>
      </c>
      <c r="C330" s="397" t="s">
        <v>359</v>
      </c>
      <c r="D330" s="411">
        <v>1</v>
      </c>
      <c r="E330" s="328"/>
      <c r="F330" s="281"/>
      <c r="G330" s="58"/>
      <c r="K330" s="323"/>
      <c r="L330" s="324"/>
    </row>
    <row r="331" spans="1:12" s="59" customFormat="1">
      <c r="A331" s="37"/>
      <c r="B331" s="409" t="s">
        <v>410</v>
      </c>
      <c r="C331" s="397" t="s">
        <v>359</v>
      </c>
      <c r="D331" s="411">
        <v>3</v>
      </c>
      <c r="E331" s="3"/>
      <c r="F331" s="5"/>
      <c r="G331" s="58"/>
      <c r="K331" s="323"/>
      <c r="L331" s="324"/>
    </row>
    <row r="332" spans="1:12" s="59" customFormat="1">
      <c r="A332" s="37"/>
      <c r="B332" s="409" t="s">
        <v>411</v>
      </c>
      <c r="C332" s="397" t="s">
        <v>359</v>
      </c>
      <c r="D332" s="411">
        <v>1</v>
      </c>
      <c r="E332" s="328"/>
      <c r="F332" s="328"/>
      <c r="G332" s="58"/>
      <c r="K332" s="323"/>
      <c r="L332" s="324"/>
    </row>
    <row r="333" spans="1:12" s="59" customFormat="1">
      <c r="A333" s="37"/>
      <c r="B333" s="409" t="s">
        <v>412</v>
      </c>
      <c r="C333" s="397" t="s">
        <v>359</v>
      </c>
      <c r="D333" s="411">
        <v>0</v>
      </c>
      <c r="E333" s="328"/>
      <c r="F333" s="281"/>
      <c r="G333" s="58"/>
      <c r="K333" s="323"/>
      <c r="L333" s="324"/>
    </row>
    <row r="334" spans="1:12" s="59" customFormat="1">
      <c r="A334" s="37"/>
      <c r="B334" s="409" t="s">
        <v>413</v>
      </c>
      <c r="C334" s="397" t="s">
        <v>359</v>
      </c>
      <c r="D334" s="411">
        <v>2</v>
      </c>
      <c r="E334" s="328"/>
      <c r="F334" s="281"/>
      <c r="G334" s="58"/>
      <c r="K334" s="323"/>
      <c r="L334" s="324"/>
    </row>
    <row r="335" spans="1:12" s="59" customFormat="1" ht="49.5" customHeight="1">
      <c r="A335" s="37">
        <v>13</v>
      </c>
      <c r="B335" s="412" t="s">
        <v>414</v>
      </c>
      <c r="C335" s="411"/>
      <c r="D335" s="411"/>
      <c r="E335" s="328"/>
      <c r="F335" s="281"/>
      <c r="G335" s="58"/>
      <c r="K335" s="323"/>
      <c r="L335" s="324"/>
    </row>
    <row r="336" spans="1:12" s="59" customFormat="1">
      <c r="A336" s="37"/>
      <c r="B336" s="409" t="s">
        <v>415</v>
      </c>
      <c r="C336" s="397" t="s">
        <v>359</v>
      </c>
      <c r="D336" s="411">
        <v>1</v>
      </c>
      <c r="E336" s="3"/>
      <c r="F336" s="5"/>
      <c r="G336" s="58"/>
      <c r="K336" s="323"/>
      <c r="L336" s="324"/>
    </row>
    <row r="337" spans="1:12" s="59" customFormat="1" ht="18" customHeight="1">
      <c r="A337" s="37"/>
      <c r="B337" s="409" t="s">
        <v>416</v>
      </c>
      <c r="C337" s="397" t="s">
        <v>359</v>
      </c>
      <c r="D337" s="411">
        <v>3</v>
      </c>
      <c r="E337" s="328"/>
      <c r="F337" s="328"/>
      <c r="G337" s="58"/>
      <c r="K337" s="323"/>
      <c r="L337" s="324"/>
    </row>
    <row r="338" spans="1:12" s="59" customFormat="1">
      <c r="A338" s="37"/>
      <c r="B338" s="409" t="s">
        <v>417</v>
      </c>
      <c r="C338" s="397" t="s">
        <v>359</v>
      </c>
      <c r="D338" s="411">
        <v>0</v>
      </c>
      <c r="E338" s="328"/>
      <c r="F338" s="281"/>
      <c r="G338" s="58"/>
      <c r="K338" s="323"/>
      <c r="L338" s="324"/>
    </row>
    <row r="339" spans="1:12" s="59" customFormat="1">
      <c r="A339" s="37"/>
      <c r="B339" s="409" t="s">
        <v>418</v>
      </c>
      <c r="C339" s="397" t="s">
        <v>359</v>
      </c>
      <c r="D339" s="411">
        <v>2</v>
      </c>
      <c r="E339" s="328"/>
      <c r="F339" s="281"/>
      <c r="G339" s="58"/>
      <c r="K339" s="323"/>
      <c r="L339" s="324"/>
    </row>
    <row r="340" spans="1:12" s="59" customFormat="1" ht="30">
      <c r="A340" s="37">
        <v>14</v>
      </c>
      <c r="B340" s="409" t="s">
        <v>419</v>
      </c>
      <c r="C340" s="397"/>
      <c r="D340" s="397"/>
      <c r="E340" s="328"/>
      <c r="F340" s="281"/>
      <c r="G340" s="58"/>
      <c r="K340" s="323"/>
      <c r="L340" s="324"/>
    </row>
    <row r="341" spans="1:12" s="59" customFormat="1">
      <c r="A341" s="37"/>
      <c r="B341" s="409" t="s">
        <v>415</v>
      </c>
      <c r="C341" s="397" t="s">
        <v>359</v>
      </c>
      <c r="D341" s="397">
        <v>3</v>
      </c>
      <c r="E341" s="3"/>
      <c r="F341" s="5"/>
      <c r="G341" s="58"/>
      <c r="K341" s="323"/>
      <c r="L341" s="324"/>
    </row>
    <row r="342" spans="1:12" s="59" customFormat="1">
      <c r="A342" s="37"/>
      <c r="B342" s="409" t="s">
        <v>420</v>
      </c>
      <c r="C342" s="397" t="s">
        <v>359</v>
      </c>
      <c r="D342" s="397">
        <v>0</v>
      </c>
      <c r="E342" s="3"/>
      <c r="F342" s="5"/>
      <c r="G342" s="58"/>
      <c r="K342" s="323"/>
      <c r="L342" s="324"/>
    </row>
    <row r="343" spans="1:12" s="59" customFormat="1">
      <c r="A343" s="37"/>
      <c r="B343" s="409" t="s">
        <v>421</v>
      </c>
      <c r="C343" s="397" t="s">
        <v>359</v>
      </c>
      <c r="D343" s="397">
        <v>2</v>
      </c>
      <c r="E343" s="328"/>
      <c r="F343" s="328"/>
      <c r="G343" s="58"/>
      <c r="K343" s="323"/>
      <c r="L343" s="324"/>
    </row>
    <row r="344" spans="1:12" s="59" customFormat="1" ht="60">
      <c r="A344" s="37">
        <v>15</v>
      </c>
      <c r="B344" s="409" t="s">
        <v>422</v>
      </c>
      <c r="C344" s="397"/>
      <c r="D344" s="397"/>
      <c r="E344" s="328"/>
      <c r="F344" s="281"/>
      <c r="G344" s="58"/>
      <c r="K344" s="323"/>
      <c r="L344" s="324"/>
    </row>
    <row r="345" spans="1:12" s="59" customFormat="1">
      <c r="A345" s="37"/>
      <c r="B345" s="409" t="s">
        <v>423</v>
      </c>
      <c r="C345" s="397"/>
      <c r="D345" s="397"/>
      <c r="E345" s="328"/>
      <c r="F345" s="281"/>
      <c r="G345" s="58"/>
      <c r="K345" s="323"/>
      <c r="L345" s="324"/>
    </row>
    <row r="346" spans="1:12" s="59" customFormat="1">
      <c r="A346" s="37"/>
      <c r="B346" s="409" t="s">
        <v>416</v>
      </c>
      <c r="C346" s="397" t="s">
        <v>359</v>
      </c>
      <c r="D346" s="397">
        <v>3</v>
      </c>
      <c r="E346" s="328"/>
      <c r="F346" s="281"/>
      <c r="G346" s="58"/>
      <c r="K346" s="323"/>
      <c r="L346" s="324"/>
    </row>
    <row r="347" spans="1:12" s="59" customFormat="1">
      <c r="A347" s="37"/>
      <c r="B347" s="409" t="s">
        <v>417</v>
      </c>
      <c r="C347" s="397" t="s">
        <v>359</v>
      </c>
      <c r="D347" s="397">
        <v>0</v>
      </c>
      <c r="E347" s="3"/>
      <c r="F347" s="5"/>
      <c r="G347" s="58"/>
      <c r="K347" s="323"/>
      <c r="L347" s="324"/>
    </row>
    <row r="348" spans="1:12" s="59" customFormat="1">
      <c r="A348" s="37"/>
      <c r="B348" s="409" t="s">
        <v>418</v>
      </c>
      <c r="C348" s="397" t="s">
        <v>359</v>
      </c>
      <c r="D348" s="397">
        <v>6</v>
      </c>
      <c r="E348" s="328"/>
      <c r="F348" s="328"/>
      <c r="G348" s="58"/>
      <c r="K348" s="323"/>
      <c r="L348" s="324"/>
    </row>
    <row r="349" spans="1:12" s="59" customFormat="1" ht="33.75" customHeight="1">
      <c r="A349" s="37">
        <v>16</v>
      </c>
      <c r="B349" s="408" t="s">
        <v>424</v>
      </c>
      <c r="C349" s="399" t="s">
        <v>68</v>
      </c>
      <c r="D349" s="413">
        <v>200</v>
      </c>
      <c r="E349" s="328"/>
      <c r="F349" s="281"/>
      <c r="G349" s="58"/>
      <c r="K349" s="323"/>
      <c r="L349" s="324"/>
    </row>
    <row r="350" spans="1:12" s="59" customFormat="1" ht="60" customHeight="1">
      <c r="A350" s="37">
        <v>17</v>
      </c>
      <c r="B350" s="408" t="s">
        <v>425</v>
      </c>
      <c r="C350" s="397" t="s">
        <v>359</v>
      </c>
      <c r="D350" s="397">
        <v>0</v>
      </c>
      <c r="E350" s="328"/>
      <c r="F350" s="281"/>
      <c r="G350" s="58"/>
      <c r="K350" s="323"/>
      <c r="L350" s="324"/>
    </row>
    <row r="351" spans="1:12" s="59" customFormat="1">
      <c r="A351" s="37"/>
      <c r="B351" s="395" t="s">
        <v>427</v>
      </c>
      <c r="C351" s="368"/>
      <c r="D351" s="362"/>
      <c r="E351" s="328"/>
      <c r="F351" s="281"/>
      <c r="G351" s="58"/>
      <c r="K351" s="323"/>
      <c r="L351" s="324"/>
    </row>
    <row r="352" spans="1:12" s="59" customFormat="1" ht="79.5" customHeight="1">
      <c r="A352" s="37">
        <v>1</v>
      </c>
      <c r="B352" s="408" t="s">
        <v>428</v>
      </c>
      <c r="C352" s="368"/>
      <c r="D352" s="364"/>
      <c r="E352" s="3"/>
      <c r="F352" s="5"/>
      <c r="G352" s="58"/>
      <c r="K352" s="323"/>
      <c r="L352" s="324"/>
    </row>
    <row r="353" spans="1:12" s="59" customFormat="1">
      <c r="A353" s="37"/>
      <c r="B353" s="409" t="s">
        <v>429</v>
      </c>
      <c r="C353" s="393" t="s">
        <v>426</v>
      </c>
      <c r="D353" s="397">
        <v>3</v>
      </c>
      <c r="E353" s="328"/>
      <c r="F353" s="328"/>
      <c r="G353" s="58"/>
      <c r="K353" s="323"/>
      <c r="L353" s="324"/>
    </row>
    <row r="354" spans="1:12" s="59" customFormat="1">
      <c r="A354" s="37"/>
      <c r="B354" s="409" t="s">
        <v>430</v>
      </c>
      <c r="C354" s="393" t="s">
        <v>426</v>
      </c>
      <c r="D354" s="397">
        <v>0</v>
      </c>
      <c r="E354" s="328"/>
      <c r="F354" s="281"/>
      <c r="G354" s="58"/>
      <c r="K354" s="323"/>
      <c r="L354" s="324"/>
    </row>
    <row r="355" spans="1:12" s="59" customFormat="1">
      <c r="A355" s="37"/>
      <c r="B355" s="409" t="s">
        <v>431</v>
      </c>
      <c r="C355" s="393" t="s">
        <v>426</v>
      </c>
      <c r="D355" s="410">
        <v>1</v>
      </c>
      <c r="E355" s="328"/>
      <c r="F355" s="281"/>
      <c r="G355" s="58"/>
      <c r="K355" s="323"/>
      <c r="L355" s="324"/>
    </row>
    <row r="356" spans="1:12" s="59" customFormat="1" ht="13.5" customHeight="1">
      <c r="A356" s="37"/>
      <c r="B356" s="409" t="s">
        <v>432</v>
      </c>
      <c r="C356" s="393" t="s">
        <v>426</v>
      </c>
      <c r="D356" s="410">
        <v>1</v>
      </c>
      <c r="E356" s="328"/>
      <c r="F356" s="281"/>
      <c r="G356" s="58"/>
      <c r="K356" s="323"/>
      <c r="L356" s="324"/>
    </row>
    <row r="357" spans="1:12" s="59" customFormat="1" ht="45">
      <c r="A357" s="37">
        <v>2</v>
      </c>
      <c r="B357" s="412" t="s">
        <v>433</v>
      </c>
      <c r="C357" s="393" t="s">
        <v>359</v>
      </c>
      <c r="D357" s="411">
        <v>1</v>
      </c>
      <c r="E357" s="3"/>
      <c r="F357" s="5"/>
      <c r="G357" s="58"/>
      <c r="K357" s="323"/>
      <c r="L357" s="324"/>
    </row>
    <row r="358" spans="1:12" s="59" customFormat="1" ht="47.25" customHeight="1">
      <c r="A358" s="37">
        <v>3</v>
      </c>
      <c r="B358" s="409" t="s">
        <v>434</v>
      </c>
      <c r="C358" s="393" t="s">
        <v>359</v>
      </c>
      <c r="D358" s="397">
        <v>1</v>
      </c>
      <c r="E358" s="328"/>
      <c r="F358" s="328"/>
      <c r="G358" s="58"/>
      <c r="K358" s="323"/>
      <c r="L358" s="324"/>
    </row>
    <row r="359" spans="1:12" s="59" customFormat="1" ht="60">
      <c r="A359" s="37">
        <v>4</v>
      </c>
      <c r="B359" s="409" t="s">
        <v>462</v>
      </c>
      <c r="C359" s="393" t="s">
        <v>359</v>
      </c>
      <c r="D359" s="397">
        <v>1</v>
      </c>
      <c r="E359" s="328"/>
      <c r="F359" s="281"/>
      <c r="G359" s="58"/>
      <c r="K359" s="323"/>
      <c r="L359" s="324"/>
    </row>
    <row r="360" spans="1:12" s="59" customFormat="1" ht="45">
      <c r="A360" s="37">
        <v>5</v>
      </c>
      <c r="B360" s="409" t="s">
        <v>435</v>
      </c>
      <c r="C360" s="393" t="s">
        <v>359</v>
      </c>
      <c r="D360" s="397">
        <v>2</v>
      </c>
      <c r="E360" s="328"/>
      <c r="F360" s="281"/>
      <c r="G360" s="58"/>
      <c r="K360" s="323"/>
      <c r="L360" s="324"/>
    </row>
    <row r="361" spans="1:12" s="59" customFormat="1" ht="105">
      <c r="A361" s="37">
        <v>6</v>
      </c>
      <c r="B361" s="408" t="s">
        <v>436</v>
      </c>
      <c r="C361" s="393" t="s">
        <v>359</v>
      </c>
      <c r="D361" s="397">
        <v>1</v>
      </c>
      <c r="E361" s="328"/>
      <c r="F361" s="281"/>
      <c r="G361" s="58"/>
      <c r="K361" s="323"/>
      <c r="L361" s="324"/>
    </row>
    <row r="362" spans="1:12" s="59" customFormat="1" ht="45">
      <c r="A362" s="37"/>
      <c r="B362" s="409" t="s">
        <v>437</v>
      </c>
      <c r="C362" s="393"/>
      <c r="D362" s="397"/>
      <c r="E362" s="3"/>
      <c r="F362" s="5"/>
      <c r="G362" s="58"/>
      <c r="K362" s="323"/>
      <c r="L362" s="324"/>
    </row>
    <row r="363" spans="1:12" s="59" customFormat="1" ht="30">
      <c r="A363" s="37">
        <v>7</v>
      </c>
      <c r="B363" s="409" t="s">
        <v>438</v>
      </c>
      <c r="C363" s="393" t="s">
        <v>440</v>
      </c>
      <c r="D363" s="397">
        <v>1</v>
      </c>
      <c r="E363" s="328"/>
      <c r="F363" s="281"/>
      <c r="G363" s="58"/>
      <c r="K363" s="323"/>
      <c r="L363" s="324"/>
    </row>
    <row r="364" spans="1:12" s="59" customFormat="1" ht="60">
      <c r="A364" s="37">
        <v>8</v>
      </c>
      <c r="B364" s="408" t="s">
        <v>439</v>
      </c>
      <c r="C364" s="394" t="s">
        <v>359</v>
      </c>
      <c r="D364" s="413">
        <v>1</v>
      </c>
      <c r="E364" s="3"/>
      <c r="F364" s="5"/>
      <c r="G364" s="58"/>
      <c r="K364" s="323"/>
      <c r="L364" s="324"/>
    </row>
    <row r="365" spans="1:12" s="59" customFormat="1">
      <c r="A365" s="37"/>
      <c r="B365" s="402" t="s">
        <v>441</v>
      </c>
      <c r="C365" s="369"/>
      <c r="D365" s="362"/>
      <c r="E365" s="328"/>
      <c r="F365" s="328"/>
      <c r="G365" s="58"/>
      <c r="K365" s="323"/>
      <c r="L365" s="324"/>
    </row>
    <row r="366" spans="1:12" s="59" customFormat="1" ht="135">
      <c r="A366" s="37">
        <v>1</v>
      </c>
      <c r="B366" s="408" t="s">
        <v>463</v>
      </c>
      <c r="C366" s="397" t="s">
        <v>359</v>
      </c>
      <c r="D366" s="413">
        <v>1</v>
      </c>
      <c r="E366" s="328"/>
      <c r="F366" s="281"/>
      <c r="G366" s="58"/>
      <c r="K366" s="323"/>
      <c r="L366" s="324"/>
    </row>
    <row r="367" spans="1:12" s="59" customFormat="1" ht="60">
      <c r="A367" s="37">
        <v>2</v>
      </c>
      <c r="B367" s="408" t="s">
        <v>442</v>
      </c>
      <c r="C367" s="397"/>
      <c r="D367" s="413"/>
      <c r="E367" s="328"/>
      <c r="F367" s="281"/>
      <c r="G367" s="58"/>
      <c r="K367" s="323"/>
      <c r="L367" s="324"/>
    </row>
    <row r="368" spans="1:12" s="59" customFormat="1">
      <c r="A368" s="37"/>
      <c r="B368" s="409" t="s">
        <v>443</v>
      </c>
      <c r="C368" s="397" t="s">
        <v>359</v>
      </c>
      <c r="D368" s="397">
        <v>1</v>
      </c>
      <c r="E368" s="328"/>
      <c r="F368" s="281"/>
      <c r="G368" s="58"/>
      <c r="K368" s="323"/>
      <c r="L368" s="324"/>
    </row>
    <row r="369" spans="1:12" s="59" customFormat="1">
      <c r="A369" s="37"/>
      <c r="B369" s="409" t="s">
        <v>420</v>
      </c>
      <c r="C369" s="397" t="s">
        <v>359</v>
      </c>
      <c r="D369" s="397">
        <v>0</v>
      </c>
      <c r="E369" s="3"/>
      <c r="F369" s="5"/>
      <c r="G369" s="58"/>
      <c r="K369" s="323"/>
      <c r="L369" s="324"/>
    </row>
    <row r="370" spans="1:12" s="59" customFormat="1">
      <c r="A370" s="37"/>
      <c r="B370" s="409" t="s">
        <v>444</v>
      </c>
      <c r="C370" s="397" t="s">
        <v>457</v>
      </c>
      <c r="D370" s="397">
        <v>1</v>
      </c>
      <c r="E370" s="328"/>
      <c r="F370" s="328"/>
      <c r="G370" s="58"/>
      <c r="K370" s="323"/>
      <c r="L370" s="324"/>
    </row>
    <row r="371" spans="1:12" s="59" customFormat="1" ht="90">
      <c r="A371" s="37">
        <v>3</v>
      </c>
      <c r="B371" s="408" t="s">
        <v>464</v>
      </c>
      <c r="C371" s="397"/>
      <c r="D371" s="413"/>
      <c r="E371" s="328"/>
      <c r="F371" s="281"/>
      <c r="G371" s="58"/>
      <c r="K371" s="323"/>
      <c r="L371" s="324"/>
    </row>
    <row r="372" spans="1:12" s="59" customFormat="1">
      <c r="A372" s="37"/>
      <c r="B372" s="408" t="s">
        <v>445</v>
      </c>
      <c r="C372" s="397" t="s">
        <v>426</v>
      </c>
      <c r="D372" s="413">
        <v>3</v>
      </c>
      <c r="E372" s="328"/>
      <c r="F372" s="281"/>
      <c r="G372" s="58"/>
      <c r="K372" s="323"/>
      <c r="L372" s="324"/>
    </row>
    <row r="373" spans="1:12" s="59" customFormat="1">
      <c r="A373" s="37"/>
      <c r="B373" s="408" t="s">
        <v>430</v>
      </c>
      <c r="C373" s="397" t="s">
        <v>426</v>
      </c>
      <c r="D373" s="414">
        <v>0</v>
      </c>
      <c r="E373" s="328"/>
      <c r="F373" s="281"/>
      <c r="G373" s="58"/>
      <c r="K373" s="323"/>
      <c r="L373" s="324"/>
    </row>
    <row r="374" spans="1:12" s="59" customFormat="1">
      <c r="A374" s="37"/>
      <c r="B374" s="408" t="s">
        <v>431</v>
      </c>
      <c r="C374" s="397" t="s">
        <v>426</v>
      </c>
      <c r="D374" s="414">
        <v>0</v>
      </c>
      <c r="E374" s="3"/>
      <c r="F374" s="5"/>
      <c r="G374" s="58"/>
      <c r="K374" s="323"/>
      <c r="L374" s="324"/>
    </row>
    <row r="375" spans="1:12" s="59" customFormat="1">
      <c r="A375" s="37"/>
      <c r="B375" s="408" t="s">
        <v>446</v>
      </c>
      <c r="C375" s="397" t="s">
        <v>426</v>
      </c>
      <c r="D375" s="413">
        <v>0</v>
      </c>
      <c r="E375" s="328"/>
      <c r="F375" s="281"/>
      <c r="G375" s="58"/>
      <c r="K375" s="323"/>
      <c r="L375" s="324"/>
    </row>
    <row r="376" spans="1:12" s="59" customFormat="1">
      <c r="A376" s="37"/>
      <c r="B376" s="408" t="s">
        <v>447</v>
      </c>
      <c r="C376" s="397" t="s">
        <v>426</v>
      </c>
      <c r="D376" s="414">
        <v>6</v>
      </c>
      <c r="E376" s="3"/>
      <c r="F376" s="5"/>
      <c r="G376" s="58"/>
      <c r="K376" s="323"/>
      <c r="L376" s="324"/>
    </row>
    <row r="377" spans="1:12" s="59" customFormat="1">
      <c r="A377" s="37"/>
      <c r="B377" s="408" t="s">
        <v>448</v>
      </c>
      <c r="C377" s="397" t="s">
        <v>426</v>
      </c>
      <c r="D377" s="414">
        <v>0</v>
      </c>
      <c r="E377" s="328"/>
      <c r="F377" s="328"/>
      <c r="G377" s="58"/>
      <c r="K377" s="323"/>
      <c r="L377" s="324"/>
    </row>
    <row r="378" spans="1:12" s="59" customFormat="1">
      <c r="A378" s="37"/>
      <c r="B378" s="408" t="s">
        <v>449</v>
      </c>
      <c r="C378" s="397" t="s">
        <v>426</v>
      </c>
      <c r="D378" s="414">
        <v>3</v>
      </c>
      <c r="E378" s="328"/>
      <c r="F378" s="281"/>
      <c r="G378" s="58"/>
      <c r="K378" s="323"/>
      <c r="L378" s="324"/>
    </row>
    <row r="379" spans="1:12" s="59" customFormat="1">
      <c r="A379" s="37"/>
      <c r="B379" s="408" t="s">
        <v>450</v>
      </c>
      <c r="C379" s="397" t="s">
        <v>426</v>
      </c>
      <c r="D379" s="363">
        <v>24</v>
      </c>
      <c r="E379" s="328"/>
      <c r="F379" s="281"/>
      <c r="G379" s="58"/>
      <c r="K379" s="323"/>
      <c r="L379" s="324"/>
    </row>
    <row r="380" spans="1:12" s="59" customFormat="1" ht="50.25" customHeight="1">
      <c r="A380" s="37"/>
      <c r="B380" s="408" t="s">
        <v>451</v>
      </c>
      <c r="C380" s="397" t="s">
        <v>359</v>
      </c>
      <c r="D380" s="415">
        <v>7</v>
      </c>
      <c r="E380" s="328"/>
      <c r="F380" s="281"/>
      <c r="G380" s="58"/>
      <c r="K380" s="323"/>
      <c r="L380" s="324"/>
    </row>
    <row r="381" spans="1:12" s="59" customFormat="1" ht="60">
      <c r="A381" s="37">
        <v>4</v>
      </c>
      <c r="B381" s="398" t="s">
        <v>452</v>
      </c>
      <c r="C381" s="397" t="s">
        <v>359</v>
      </c>
      <c r="D381" s="363">
        <v>1</v>
      </c>
      <c r="E381" s="3"/>
      <c r="F381" s="5"/>
      <c r="G381" s="58"/>
      <c r="K381" s="323"/>
      <c r="L381" s="324"/>
    </row>
    <row r="382" spans="1:12" s="59" customFormat="1" ht="30">
      <c r="A382" s="37">
        <v>5</v>
      </c>
      <c r="B382" s="408" t="s">
        <v>453</v>
      </c>
      <c r="C382" s="399" t="s">
        <v>68</v>
      </c>
      <c r="D382" s="413">
        <v>10</v>
      </c>
      <c r="E382" s="328"/>
      <c r="F382" s="328"/>
      <c r="G382" s="58"/>
      <c r="K382" s="323"/>
      <c r="L382" s="324"/>
    </row>
    <row r="383" spans="1:12" s="59" customFormat="1">
      <c r="A383" s="37"/>
      <c r="B383" s="408"/>
      <c r="C383" s="399"/>
      <c r="D383" s="413"/>
      <c r="E383" s="328"/>
      <c r="F383" s="281"/>
      <c r="G383" s="58"/>
      <c r="K383" s="323"/>
      <c r="L383" s="324"/>
    </row>
    <row r="384" spans="1:12" s="59" customFormat="1" ht="30">
      <c r="A384" s="37">
        <v>6</v>
      </c>
      <c r="B384" s="416" t="s">
        <v>454</v>
      </c>
      <c r="C384" s="397" t="s">
        <v>359</v>
      </c>
      <c r="D384" s="413">
        <v>1</v>
      </c>
      <c r="E384" s="328"/>
      <c r="F384" s="281"/>
      <c r="G384" s="58"/>
      <c r="K384" s="323"/>
      <c r="L384" s="324"/>
    </row>
    <row r="385" spans="1:12" s="59" customFormat="1" ht="30">
      <c r="A385" s="37">
        <v>7</v>
      </c>
      <c r="B385" s="416" t="s">
        <v>455</v>
      </c>
      <c r="C385" s="397" t="s">
        <v>457</v>
      </c>
      <c r="D385" s="413">
        <v>1</v>
      </c>
      <c r="E385" s="328"/>
      <c r="F385" s="281"/>
      <c r="G385" s="58"/>
      <c r="K385" s="323"/>
      <c r="L385" s="324"/>
    </row>
    <row r="386" spans="1:12" s="59" customFormat="1" ht="30">
      <c r="A386" s="37">
        <v>8</v>
      </c>
      <c r="B386" s="417" t="s">
        <v>456</v>
      </c>
      <c r="C386" s="405" t="s">
        <v>457</v>
      </c>
      <c r="D386" s="418">
        <v>1</v>
      </c>
      <c r="E386" s="3"/>
      <c r="F386" s="5"/>
      <c r="G386" s="58"/>
      <c r="K386" s="323"/>
      <c r="L386" s="324"/>
    </row>
    <row r="387" spans="1:12" s="59" customFormat="1">
      <c r="A387" s="37"/>
      <c r="B387" s="395" t="s">
        <v>458</v>
      </c>
      <c r="C387" s="397"/>
      <c r="D387" s="397"/>
      <c r="E387" s="328"/>
      <c r="F387" s="281"/>
      <c r="G387" s="58"/>
      <c r="K387" s="323"/>
      <c r="L387" s="324"/>
    </row>
    <row r="388" spans="1:12" s="59" customFormat="1" ht="105">
      <c r="A388" s="37">
        <v>1</v>
      </c>
      <c r="B388" s="408" t="s">
        <v>459</v>
      </c>
      <c r="C388" s="405" t="s">
        <v>457</v>
      </c>
      <c r="D388" s="399">
        <v>1</v>
      </c>
      <c r="E388" s="3"/>
      <c r="F388" s="5"/>
      <c r="G388" s="58"/>
      <c r="K388" s="323"/>
      <c r="L388" s="324"/>
    </row>
    <row r="389" spans="1:12" s="59" customFormat="1" ht="60">
      <c r="A389" s="37">
        <v>2</v>
      </c>
      <c r="B389" s="408" t="s">
        <v>460</v>
      </c>
      <c r="C389" s="405" t="s">
        <v>426</v>
      </c>
      <c r="D389" s="362">
        <v>50</v>
      </c>
      <c r="E389" s="328"/>
      <c r="F389" s="328"/>
      <c r="G389" s="58"/>
      <c r="K389" s="323"/>
      <c r="L389" s="324"/>
    </row>
    <row r="390" spans="1:12">
      <c r="A390" s="334"/>
      <c r="B390" s="335" t="s">
        <v>465</v>
      </c>
      <c r="C390" s="334"/>
      <c r="D390" s="336"/>
      <c r="E390" s="337"/>
      <c r="F390" s="338"/>
      <c r="G390" s="339"/>
      <c r="K390" s="323"/>
      <c r="L390" s="324"/>
    </row>
    <row r="391" spans="1:12" s="246" customFormat="1" ht="15.75" customHeight="1">
      <c r="A391" s="241"/>
      <c r="B391" s="242" t="s">
        <v>241</v>
      </c>
      <c r="C391" s="241"/>
      <c r="D391" s="243"/>
      <c r="E391" s="244"/>
      <c r="F391" s="243"/>
      <c r="G391" s="245"/>
      <c r="K391" s="247"/>
      <c r="L391" s="248"/>
    </row>
    <row r="392" spans="1:12">
      <c r="A392" s="274"/>
      <c r="B392" s="305" t="s">
        <v>465</v>
      </c>
      <c r="C392" s="274"/>
      <c r="D392" s="296"/>
      <c r="E392" s="4"/>
      <c r="F392" s="330"/>
      <c r="G392" s="272"/>
      <c r="K392" s="323"/>
      <c r="L392" s="324"/>
    </row>
    <row r="393" spans="1:12" ht="14.25">
      <c r="E393" s="16"/>
    </row>
    <row r="394" spans="1:12" ht="14.25">
      <c r="E394" s="16"/>
    </row>
    <row r="395" spans="1:12">
      <c r="E395" s="17"/>
    </row>
    <row r="396" spans="1:12" ht="14.25">
      <c r="E396" s="18"/>
    </row>
    <row r="397" spans="1:12" ht="14.25">
      <c r="E397" s="18"/>
    </row>
    <row r="398" spans="1:12">
      <c r="G398" s="298"/>
    </row>
    <row r="401" spans="2:4">
      <c r="B401" s="333"/>
      <c r="C401" s="285"/>
      <c r="D401" s="285"/>
    </row>
    <row r="402" spans="2:4">
      <c r="B402" s="161"/>
      <c r="C402" s="285"/>
      <c r="D402" s="285"/>
    </row>
    <row r="403" spans="2:4">
      <c r="B403" s="161"/>
      <c r="C403" s="285"/>
      <c r="D403" s="285"/>
    </row>
    <row r="404" spans="2:4">
      <c r="B404" s="333"/>
      <c r="C404" s="285"/>
      <c r="D404" s="285"/>
    </row>
    <row r="405" spans="2:4">
      <c r="B405" s="333"/>
      <c r="C405" s="285"/>
      <c r="D405" s="285"/>
    </row>
    <row r="406" spans="2:4">
      <c r="B406" s="333"/>
      <c r="C406" s="285"/>
      <c r="D406" s="285"/>
    </row>
    <row r="407" spans="2:4">
      <c r="B407" s="333"/>
      <c r="C407" s="285"/>
      <c r="D407" s="285"/>
    </row>
    <row r="409" spans="2:4">
      <c r="B409" s="161"/>
    </row>
  </sheetData>
  <mergeCells count="16">
    <mergeCell ref="A299:G299"/>
    <mergeCell ref="A286:G286"/>
    <mergeCell ref="A249:G249"/>
    <mergeCell ref="I167:I168"/>
    <mergeCell ref="G15:G16"/>
    <mergeCell ref="A4:G4"/>
    <mergeCell ref="A6:G6"/>
    <mergeCell ref="A15:A16"/>
    <mergeCell ref="B15:B16"/>
    <mergeCell ref="C15:C16"/>
    <mergeCell ref="D15:D16"/>
    <mergeCell ref="E15:E16"/>
    <mergeCell ref="F15:F16"/>
    <mergeCell ref="B12:E12"/>
    <mergeCell ref="B13:E13"/>
    <mergeCell ref="B14:E14"/>
  </mergeCells>
  <pageMargins left="0.70866141732283472" right="0.70866141732283472"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F20" sqref="F20"/>
    </sheetView>
  </sheetViews>
  <sheetFormatPr defaultRowHeight="12.75"/>
  <sheetData>
    <row r="1" spans="1:4">
      <c r="A1" s="161" t="s">
        <v>202</v>
      </c>
    </row>
    <row r="2" spans="1:4">
      <c r="C2" t="s">
        <v>214</v>
      </c>
      <c r="D2" t="s">
        <v>213</v>
      </c>
    </row>
    <row r="3" spans="1:4">
      <c r="A3" s="161" t="s">
        <v>203</v>
      </c>
      <c r="B3" s="161" t="s">
        <v>210</v>
      </c>
      <c r="C3">
        <v>2</v>
      </c>
      <c r="D3">
        <v>1</v>
      </c>
    </row>
    <row r="4" spans="1:4">
      <c r="A4" s="161" t="s">
        <v>188</v>
      </c>
      <c r="B4" s="161" t="s">
        <v>211</v>
      </c>
      <c r="C4">
        <v>5</v>
      </c>
      <c r="D4">
        <v>4</v>
      </c>
    </row>
    <row r="5" spans="1:4">
      <c r="A5" s="161" t="s">
        <v>189</v>
      </c>
      <c r="B5">
        <v>8</v>
      </c>
      <c r="C5">
        <v>4</v>
      </c>
      <c r="D5">
        <v>4</v>
      </c>
    </row>
    <row r="6" spans="1:4">
      <c r="A6" s="161" t="s">
        <v>204</v>
      </c>
      <c r="B6">
        <v>9</v>
      </c>
      <c r="C6">
        <v>5</v>
      </c>
      <c r="D6">
        <v>5</v>
      </c>
    </row>
    <row r="7" spans="1:4">
      <c r="A7" s="161" t="s">
        <v>205</v>
      </c>
      <c r="B7">
        <v>8</v>
      </c>
      <c r="C7">
        <v>4</v>
      </c>
      <c r="D7">
        <v>4</v>
      </c>
    </row>
    <row r="8" spans="1:4">
      <c r="A8" s="161" t="s">
        <v>206</v>
      </c>
      <c r="B8">
        <v>9</v>
      </c>
      <c r="C8">
        <v>5</v>
      </c>
      <c r="D8">
        <v>5</v>
      </c>
    </row>
    <row r="9" spans="1:4">
      <c r="A9" s="161" t="s">
        <v>207</v>
      </c>
      <c r="B9">
        <v>8</v>
      </c>
      <c r="C9">
        <v>4</v>
      </c>
      <c r="D9">
        <v>4</v>
      </c>
    </row>
    <row r="10" spans="1:4">
      <c r="A10" s="161" t="s">
        <v>208</v>
      </c>
      <c r="B10">
        <v>7</v>
      </c>
      <c r="C10">
        <v>5</v>
      </c>
      <c r="D10">
        <v>4</v>
      </c>
    </row>
    <row r="11" spans="1:4">
      <c r="A11" s="161" t="s">
        <v>209</v>
      </c>
      <c r="B11">
        <v>8</v>
      </c>
      <c r="C11">
        <v>4</v>
      </c>
      <c r="D11">
        <v>4</v>
      </c>
    </row>
    <row r="12" spans="1:4">
      <c r="A12">
        <v>9</v>
      </c>
      <c r="B12">
        <v>9</v>
      </c>
      <c r="C12">
        <v>5</v>
      </c>
      <c r="D12">
        <v>5</v>
      </c>
    </row>
    <row r="13" spans="1:4">
      <c r="A13">
        <f>A12+1</f>
        <v>10</v>
      </c>
      <c r="B13">
        <v>8</v>
      </c>
      <c r="C13">
        <v>4</v>
      </c>
      <c r="D13">
        <v>4</v>
      </c>
    </row>
    <row r="14" spans="1:4">
      <c r="A14">
        <f t="shared" ref="A14:A22" si="0">A13+1</f>
        <v>11</v>
      </c>
      <c r="B14">
        <v>9</v>
      </c>
      <c r="C14">
        <v>5</v>
      </c>
      <c r="D14">
        <v>5</v>
      </c>
    </row>
    <row r="15" spans="1:4">
      <c r="A15">
        <f t="shared" si="0"/>
        <v>12</v>
      </c>
      <c r="B15">
        <v>8</v>
      </c>
      <c r="C15">
        <v>4</v>
      </c>
      <c r="D15">
        <v>4</v>
      </c>
    </row>
    <row r="16" spans="1:4">
      <c r="A16">
        <f t="shared" si="0"/>
        <v>13</v>
      </c>
      <c r="B16">
        <v>9</v>
      </c>
      <c r="C16">
        <v>5</v>
      </c>
      <c r="D16">
        <v>5</v>
      </c>
    </row>
    <row r="17" spans="1:4">
      <c r="A17">
        <f t="shared" si="0"/>
        <v>14</v>
      </c>
      <c r="B17">
        <v>4</v>
      </c>
      <c r="C17">
        <v>3</v>
      </c>
      <c r="D17">
        <v>2</v>
      </c>
    </row>
    <row r="18" spans="1:4">
      <c r="A18">
        <f t="shared" si="0"/>
        <v>15</v>
      </c>
      <c r="B18">
        <v>9</v>
      </c>
      <c r="C18">
        <v>5</v>
      </c>
      <c r="D18">
        <v>5</v>
      </c>
    </row>
    <row r="19" spans="1:4">
      <c r="A19">
        <f t="shared" si="0"/>
        <v>16</v>
      </c>
      <c r="B19">
        <v>8</v>
      </c>
      <c r="C19">
        <v>4</v>
      </c>
      <c r="D19">
        <v>4</v>
      </c>
    </row>
    <row r="20" spans="1:4">
      <c r="A20">
        <f t="shared" si="0"/>
        <v>17</v>
      </c>
      <c r="B20">
        <v>9</v>
      </c>
      <c r="C20">
        <v>5</v>
      </c>
      <c r="D20">
        <v>5</v>
      </c>
    </row>
    <row r="21" spans="1:4">
      <c r="A21">
        <f>A20+1</f>
        <v>18</v>
      </c>
      <c r="B21">
        <v>8</v>
      </c>
      <c r="C21">
        <v>4</v>
      </c>
      <c r="D21">
        <v>4</v>
      </c>
    </row>
    <row r="22" spans="1:4">
      <c r="A22">
        <f t="shared" si="0"/>
        <v>19</v>
      </c>
      <c r="B22">
        <v>9</v>
      </c>
      <c r="C22">
        <v>5</v>
      </c>
      <c r="D22">
        <v>5</v>
      </c>
    </row>
    <row r="23" spans="1:4">
      <c r="A23">
        <v>20</v>
      </c>
      <c r="B23">
        <v>8</v>
      </c>
      <c r="C23">
        <v>4</v>
      </c>
      <c r="D23">
        <v>4</v>
      </c>
    </row>
    <row r="24" spans="1:4">
      <c r="A24" t="s">
        <v>176</v>
      </c>
      <c r="C24">
        <v>1</v>
      </c>
      <c r="D24">
        <v>0</v>
      </c>
    </row>
    <row r="25" spans="1:4">
      <c r="A25" s="224" t="s">
        <v>212</v>
      </c>
      <c r="B25" s="224">
        <f>SUM(B3:B23)</f>
        <v>155</v>
      </c>
      <c r="C25" s="224">
        <f>SUM(C3:C24)</f>
        <v>92</v>
      </c>
      <c r="D25" s="224">
        <f>SUM(D3:D24)</f>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5"/>
  <sheetViews>
    <sheetView zoomScaleNormal="100" workbookViewId="0">
      <selection activeCell="J12" sqref="J12"/>
    </sheetView>
  </sheetViews>
  <sheetFormatPr defaultRowHeight="12.75"/>
  <cols>
    <col min="9" max="9" width="9.42578125" bestFit="1" customWidth="1"/>
    <col min="10" max="10" width="7" bestFit="1" customWidth="1"/>
    <col min="11" max="11" width="4.7109375" bestFit="1" customWidth="1"/>
    <col min="12" max="12" width="7.28515625" bestFit="1" customWidth="1"/>
    <col min="13" max="13" width="4.42578125" bestFit="1" customWidth="1"/>
    <col min="14" max="14" width="5" bestFit="1" customWidth="1"/>
    <col min="15" max="15" width="9.85546875" bestFit="1" customWidth="1"/>
    <col min="16" max="16" width="10.85546875" bestFit="1" customWidth="1"/>
    <col min="17" max="17" width="7.140625" bestFit="1" customWidth="1"/>
  </cols>
  <sheetData>
    <row r="3" spans="2:17" ht="13.5" thickBot="1"/>
    <row r="4" spans="2:17">
      <c r="B4" s="350" t="s">
        <v>182</v>
      </c>
      <c r="C4" s="347" t="s">
        <v>183</v>
      </c>
      <c r="D4" s="349" t="s">
        <v>184</v>
      </c>
      <c r="E4" s="349"/>
      <c r="F4" s="347" t="s">
        <v>19</v>
      </c>
      <c r="G4" s="347"/>
      <c r="H4" s="345" t="s">
        <v>185</v>
      </c>
    </row>
    <row r="5" spans="2:17" ht="13.5" thickBot="1">
      <c r="B5" s="351"/>
      <c r="C5" s="348"/>
      <c r="D5" s="254" t="s">
        <v>6</v>
      </c>
      <c r="E5" s="254" t="s">
        <v>1</v>
      </c>
      <c r="F5" s="348"/>
      <c r="G5" s="348"/>
      <c r="H5" s="346"/>
    </row>
    <row r="6" spans="2:17">
      <c r="B6" s="255"/>
      <c r="C6" s="257"/>
      <c r="D6" s="257"/>
      <c r="E6" s="257"/>
      <c r="F6" s="257"/>
      <c r="G6" s="257"/>
      <c r="H6" s="258"/>
      <c r="I6" s="251" t="s">
        <v>175</v>
      </c>
      <c r="J6" s="251" t="s">
        <v>187</v>
      </c>
      <c r="K6" s="251" t="s">
        <v>188</v>
      </c>
      <c r="L6" s="251" t="s">
        <v>189</v>
      </c>
      <c r="M6" s="251" t="s">
        <v>190</v>
      </c>
      <c r="N6" s="251" t="s">
        <v>191</v>
      </c>
      <c r="O6" s="251" t="s">
        <v>192</v>
      </c>
      <c r="P6" s="251" t="s">
        <v>193</v>
      </c>
      <c r="Q6" s="251" t="s">
        <v>176</v>
      </c>
    </row>
    <row r="7" spans="2:17">
      <c r="B7" s="256"/>
      <c r="C7" s="252"/>
      <c r="D7" s="252"/>
      <c r="E7" s="252"/>
      <c r="F7" s="252"/>
      <c r="G7" s="253"/>
      <c r="H7" s="259"/>
      <c r="I7" s="249"/>
      <c r="J7" s="249"/>
      <c r="K7" s="249"/>
      <c r="L7" s="249"/>
      <c r="M7" s="249"/>
      <c r="N7" s="249"/>
      <c r="O7" s="249"/>
      <c r="P7" s="249"/>
      <c r="Q7" s="249"/>
    </row>
    <row r="8" spans="2:17">
      <c r="B8" s="256">
        <v>1</v>
      </c>
      <c r="C8" s="252" t="s">
        <v>18</v>
      </c>
      <c r="D8" s="252">
        <v>1.2</v>
      </c>
      <c r="E8" s="252">
        <v>2.25</v>
      </c>
      <c r="F8" s="252">
        <f t="shared" ref="F8:F24" si="0">I8+J8+K8+L8+8*M8+8*N8+O8+P8+Q8</f>
        <v>2</v>
      </c>
      <c r="G8" s="253">
        <f>D8*E8</f>
        <v>2.6999999999999997</v>
      </c>
      <c r="H8" s="259" t="str">
        <f>IF(G8&lt;0.5,"0",IF(G8&gt;=3,"100%","50%"))</f>
        <v>50%</v>
      </c>
      <c r="I8" s="249"/>
      <c r="J8" s="249"/>
      <c r="K8" s="249"/>
      <c r="L8" s="249"/>
      <c r="M8" s="249"/>
      <c r="N8" s="249"/>
      <c r="O8" s="249"/>
      <c r="P8" s="249"/>
      <c r="Q8" s="249">
        <v>2</v>
      </c>
    </row>
    <row r="9" spans="2:17">
      <c r="B9" s="256">
        <v>2</v>
      </c>
      <c r="C9" s="252" t="s">
        <v>180</v>
      </c>
      <c r="D9" s="252">
        <v>0.75</v>
      </c>
      <c r="E9" s="252">
        <v>2.25</v>
      </c>
      <c r="F9" s="252">
        <f t="shared" si="0"/>
        <v>168</v>
      </c>
      <c r="G9" s="253">
        <f t="shared" ref="G9:G18" si="1">D9*E9</f>
        <v>1.6875</v>
      </c>
      <c r="H9" s="259" t="str">
        <f t="shared" ref="H9:H18" si="2">IF(G9&lt;0.5,"0",IF(G9&gt;=3,"100%","50%"))</f>
        <v>50%</v>
      </c>
      <c r="I9" s="249"/>
      <c r="J9" s="249">
        <v>2</v>
      </c>
      <c r="K9" s="249">
        <v>9</v>
      </c>
      <c r="L9" s="249">
        <v>8</v>
      </c>
      <c r="M9" s="249">
        <v>9</v>
      </c>
      <c r="N9" s="249">
        <v>8</v>
      </c>
      <c r="O9" s="249">
        <v>6</v>
      </c>
      <c r="P9" s="249">
        <v>6</v>
      </c>
      <c r="Q9" s="249">
        <v>1</v>
      </c>
    </row>
    <row r="10" spans="2:17">
      <c r="B10" s="256">
        <v>3</v>
      </c>
      <c r="C10" s="252" t="s">
        <v>236</v>
      </c>
      <c r="D10" s="252">
        <v>1.5</v>
      </c>
      <c r="E10" s="252">
        <v>2.25</v>
      </c>
      <c r="F10" s="252">
        <f t="shared" si="0"/>
        <v>21</v>
      </c>
      <c r="G10" s="253">
        <f t="shared" si="1"/>
        <v>3.375</v>
      </c>
      <c r="H10" s="259" t="str">
        <f t="shared" si="2"/>
        <v>100%</v>
      </c>
      <c r="I10" s="249"/>
      <c r="J10" s="249"/>
      <c r="K10" s="249">
        <v>1</v>
      </c>
      <c r="L10" s="249">
        <v>1</v>
      </c>
      <c r="M10" s="249">
        <v>1</v>
      </c>
      <c r="N10" s="249">
        <v>1</v>
      </c>
      <c r="O10" s="249">
        <v>1</v>
      </c>
      <c r="P10" s="249">
        <v>1</v>
      </c>
      <c r="Q10" s="249">
        <v>1</v>
      </c>
    </row>
    <row r="11" spans="2:17">
      <c r="B11" s="256">
        <v>4</v>
      </c>
      <c r="C11" s="252" t="s">
        <v>251</v>
      </c>
      <c r="D11" s="252">
        <v>1</v>
      </c>
      <c r="E11" s="252">
        <v>2.25</v>
      </c>
      <c r="F11" s="252">
        <f t="shared" si="0"/>
        <v>79</v>
      </c>
      <c r="G11" s="253">
        <f t="shared" si="1"/>
        <v>2.25</v>
      </c>
      <c r="H11" s="259" t="str">
        <f t="shared" si="2"/>
        <v>50%</v>
      </c>
      <c r="I11" s="249"/>
      <c r="J11" s="249">
        <v>3</v>
      </c>
      <c r="K11" s="249">
        <v>4</v>
      </c>
      <c r="L11" s="249">
        <v>4</v>
      </c>
      <c r="M11" s="249">
        <v>4</v>
      </c>
      <c r="N11" s="249">
        <v>4</v>
      </c>
      <c r="O11" s="249">
        <v>2</v>
      </c>
      <c r="P11" s="249">
        <v>2</v>
      </c>
      <c r="Q11" s="249"/>
    </row>
    <row r="12" spans="2:17">
      <c r="B12" s="256">
        <v>5</v>
      </c>
      <c r="C12" s="252" t="s">
        <v>252</v>
      </c>
      <c r="D12" s="252">
        <v>0.9</v>
      </c>
      <c r="E12" s="252">
        <v>2.25</v>
      </c>
      <c r="F12" s="252">
        <f t="shared" si="0"/>
        <v>21</v>
      </c>
      <c r="G12" s="253">
        <f t="shared" si="1"/>
        <v>2.0249999999999999</v>
      </c>
      <c r="H12" s="259" t="str">
        <f t="shared" si="2"/>
        <v>50%</v>
      </c>
      <c r="I12" s="249"/>
      <c r="J12" s="249">
        <v>1</v>
      </c>
      <c r="K12" s="249">
        <v>1</v>
      </c>
      <c r="L12" s="249">
        <v>1</v>
      </c>
      <c r="M12" s="249">
        <v>1</v>
      </c>
      <c r="N12" s="249">
        <v>1</v>
      </c>
      <c r="O12" s="249">
        <v>1</v>
      </c>
      <c r="P12" s="249">
        <v>1</v>
      </c>
      <c r="Q12" s="249"/>
    </row>
    <row r="13" spans="2:17">
      <c r="B13" s="256">
        <v>6</v>
      </c>
      <c r="C13" s="252" t="s">
        <v>253</v>
      </c>
      <c r="D13" s="252">
        <v>1.5</v>
      </c>
      <c r="E13" s="252">
        <v>2.25</v>
      </c>
      <c r="F13" s="252">
        <f t="shared" si="0"/>
        <v>7</v>
      </c>
      <c r="G13" s="253">
        <f t="shared" si="1"/>
        <v>3.375</v>
      </c>
      <c r="H13" s="259" t="str">
        <f t="shared" si="2"/>
        <v>100%</v>
      </c>
      <c r="I13" s="249">
        <v>3</v>
      </c>
      <c r="J13" s="249">
        <v>2</v>
      </c>
      <c r="K13" s="249"/>
      <c r="L13" s="249"/>
      <c r="M13" s="249"/>
      <c r="N13" s="249"/>
      <c r="O13" s="249">
        <v>1</v>
      </c>
      <c r="P13" s="249">
        <v>1</v>
      </c>
      <c r="Q13" s="249"/>
    </row>
    <row r="14" spans="2:17">
      <c r="B14" s="256">
        <v>7</v>
      </c>
      <c r="C14" s="252" t="s">
        <v>177</v>
      </c>
      <c r="D14" s="252">
        <v>2.6</v>
      </c>
      <c r="E14" s="252">
        <v>1.35</v>
      </c>
      <c r="F14" s="252">
        <f t="shared" si="0"/>
        <v>80</v>
      </c>
      <c r="G14" s="253">
        <f t="shared" si="1"/>
        <v>3.5100000000000002</v>
      </c>
      <c r="H14" s="259" t="str">
        <f t="shared" si="2"/>
        <v>100%</v>
      </c>
      <c r="I14" s="249"/>
      <c r="J14" s="249">
        <v>2</v>
      </c>
      <c r="K14" s="249">
        <v>4</v>
      </c>
      <c r="L14" s="249">
        <v>4</v>
      </c>
      <c r="M14" s="249">
        <v>4</v>
      </c>
      <c r="N14" s="249">
        <v>4</v>
      </c>
      <c r="O14" s="249">
        <v>3</v>
      </c>
      <c r="P14" s="249">
        <v>3</v>
      </c>
      <c r="Q14" s="249"/>
    </row>
    <row r="15" spans="2:17">
      <c r="B15" s="256">
        <v>8</v>
      </c>
      <c r="C15" s="252" t="s">
        <v>178</v>
      </c>
      <c r="D15" s="260">
        <v>1.8</v>
      </c>
      <c r="E15" s="260">
        <v>1.35</v>
      </c>
      <c r="F15" s="252">
        <f t="shared" si="0"/>
        <v>21</v>
      </c>
      <c r="G15" s="261">
        <f t="shared" si="1"/>
        <v>2.4300000000000002</v>
      </c>
      <c r="H15" s="262" t="str">
        <f t="shared" si="2"/>
        <v>50%</v>
      </c>
      <c r="I15" s="249"/>
      <c r="J15" s="249">
        <v>1</v>
      </c>
      <c r="K15" s="249">
        <v>1</v>
      </c>
      <c r="L15" s="249">
        <v>1</v>
      </c>
      <c r="M15" s="249">
        <v>1</v>
      </c>
      <c r="N15" s="249">
        <v>1</v>
      </c>
      <c r="O15" s="249">
        <v>1</v>
      </c>
      <c r="P15" s="249">
        <v>1</v>
      </c>
      <c r="Q15" s="249"/>
    </row>
    <row r="16" spans="2:17">
      <c r="B16" s="256">
        <v>9</v>
      </c>
      <c r="C16" s="252" t="s">
        <v>179</v>
      </c>
      <c r="D16" s="260">
        <v>1.5</v>
      </c>
      <c r="E16" s="260">
        <v>1.35</v>
      </c>
      <c r="F16" s="252">
        <f t="shared" si="0"/>
        <v>3</v>
      </c>
      <c r="G16" s="261">
        <f t="shared" si="1"/>
        <v>2.0250000000000004</v>
      </c>
      <c r="H16" s="262" t="str">
        <f t="shared" si="2"/>
        <v>50%</v>
      </c>
      <c r="I16" s="249"/>
      <c r="J16" s="249">
        <v>2</v>
      </c>
      <c r="K16" s="249">
        <v>1</v>
      </c>
      <c r="L16" s="249"/>
      <c r="M16" s="249"/>
      <c r="N16" s="249"/>
      <c r="O16" s="249"/>
      <c r="P16" s="249"/>
      <c r="Q16" s="249"/>
    </row>
    <row r="17" spans="2:17">
      <c r="B17" s="256">
        <v>10</v>
      </c>
      <c r="C17" s="252" t="s">
        <v>181</v>
      </c>
      <c r="D17" s="252">
        <v>0.6</v>
      </c>
      <c r="E17" s="252">
        <v>1.35</v>
      </c>
      <c r="F17" s="252">
        <f t="shared" si="0"/>
        <v>114</v>
      </c>
      <c r="G17" s="253">
        <f t="shared" si="1"/>
        <v>0.81</v>
      </c>
      <c r="H17" s="259" t="str">
        <f t="shared" si="2"/>
        <v>50%</v>
      </c>
      <c r="I17" s="249"/>
      <c r="J17" s="249"/>
      <c r="K17" s="249">
        <v>4</v>
      </c>
      <c r="L17" s="249">
        <v>6</v>
      </c>
      <c r="M17" s="249">
        <v>6</v>
      </c>
      <c r="N17" s="249">
        <v>6</v>
      </c>
      <c r="O17" s="249">
        <v>4</v>
      </c>
      <c r="P17" s="249">
        <v>4</v>
      </c>
      <c r="Q17" s="249"/>
    </row>
    <row r="18" spans="2:17">
      <c r="B18" s="256">
        <v>11</v>
      </c>
      <c r="C18" s="252" t="s">
        <v>186</v>
      </c>
      <c r="D18" s="252">
        <v>0.9</v>
      </c>
      <c r="E18" s="252">
        <v>1.2</v>
      </c>
      <c r="F18" s="252">
        <f t="shared" si="0"/>
        <v>51</v>
      </c>
      <c r="G18" s="253">
        <f t="shared" si="1"/>
        <v>1.08</v>
      </c>
      <c r="H18" s="259" t="str">
        <f t="shared" si="2"/>
        <v>50%</v>
      </c>
      <c r="I18" s="249"/>
      <c r="J18" s="249">
        <v>1</v>
      </c>
      <c r="K18" s="249">
        <v>2</v>
      </c>
      <c r="L18" s="249">
        <v>2</v>
      </c>
      <c r="M18" s="249">
        <v>3</v>
      </c>
      <c r="N18" s="249">
        <v>2</v>
      </c>
      <c r="O18" s="249">
        <v>2</v>
      </c>
      <c r="P18" s="249">
        <v>2</v>
      </c>
      <c r="Q18" s="249">
        <v>2</v>
      </c>
    </row>
    <row r="19" spans="2:17">
      <c r="B19" s="256">
        <v>12</v>
      </c>
      <c r="C19" s="252" t="s">
        <v>254</v>
      </c>
      <c r="D19" s="252">
        <v>0.75</v>
      </c>
      <c r="E19" s="252">
        <v>0.9</v>
      </c>
      <c r="F19" s="252">
        <f t="shared" si="0"/>
        <v>96</v>
      </c>
      <c r="G19" s="253">
        <f t="shared" ref="G19:G24" si="3">D19*E19</f>
        <v>0.67500000000000004</v>
      </c>
      <c r="H19" s="259" t="str">
        <f t="shared" ref="H19:H24" si="4">IF(G19&lt;0.5,"0",IF(G19&gt;=3,"100%","50%"))</f>
        <v>50%</v>
      </c>
      <c r="I19" s="249"/>
      <c r="J19" s="249">
        <v>3</v>
      </c>
      <c r="K19" s="249">
        <v>5</v>
      </c>
      <c r="L19" s="249">
        <v>5</v>
      </c>
      <c r="M19" s="249">
        <v>4</v>
      </c>
      <c r="N19" s="249">
        <v>5</v>
      </c>
      <c r="O19" s="249">
        <v>5</v>
      </c>
      <c r="P19" s="249">
        <v>5</v>
      </c>
      <c r="Q19" s="249">
        <v>1</v>
      </c>
    </row>
    <row r="20" spans="2:17">
      <c r="B20" s="256">
        <v>13</v>
      </c>
      <c r="C20" s="252" t="s">
        <v>255</v>
      </c>
      <c r="D20" s="252">
        <v>2</v>
      </c>
      <c r="E20" s="252">
        <v>1.2</v>
      </c>
      <c r="F20" s="252">
        <f t="shared" si="0"/>
        <v>22</v>
      </c>
      <c r="G20" s="253">
        <f t="shared" si="3"/>
        <v>2.4</v>
      </c>
      <c r="H20" s="259" t="str">
        <f t="shared" si="4"/>
        <v>50%</v>
      </c>
      <c r="I20" s="249"/>
      <c r="J20" s="249">
        <v>1</v>
      </c>
      <c r="K20" s="249">
        <v>1</v>
      </c>
      <c r="L20" s="249">
        <v>1</v>
      </c>
      <c r="M20" s="249">
        <v>1</v>
      </c>
      <c r="N20" s="249">
        <v>1</v>
      </c>
      <c r="O20" s="249">
        <v>1</v>
      </c>
      <c r="P20" s="249">
        <v>1</v>
      </c>
      <c r="Q20" s="249">
        <v>1</v>
      </c>
    </row>
    <row r="21" spans="2:17">
      <c r="B21" s="256">
        <v>14</v>
      </c>
      <c r="C21" s="252" t="s">
        <v>256</v>
      </c>
      <c r="D21" s="252">
        <v>1</v>
      </c>
      <c r="E21" s="252">
        <v>0.75</v>
      </c>
      <c r="F21" s="252">
        <f t="shared" si="0"/>
        <v>1</v>
      </c>
      <c r="G21" s="253">
        <f t="shared" si="3"/>
        <v>0.75</v>
      </c>
      <c r="H21" s="259" t="str">
        <f t="shared" si="4"/>
        <v>50%</v>
      </c>
      <c r="I21" s="249"/>
      <c r="J21" s="249">
        <v>1</v>
      </c>
      <c r="K21" s="249"/>
      <c r="L21" s="249"/>
      <c r="M21" s="249"/>
      <c r="N21" s="249"/>
      <c r="O21" s="249"/>
      <c r="P21" s="249"/>
      <c r="Q21" s="249"/>
    </row>
    <row r="22" spans="2:17">
      <c r="B22" s="256">
        <v>15</v>
      </c>
      <c r="C22" s="252" t="s">
        <v>257</v>
      </c>
      <c r="D22" s="252">
        <v>0.75</v>
      </c>
      <c r="E22" s="252">
        <v>0.3</v>
      </c>
      <c r="F22" s="252">
        <f t="shared" si="0"/>
        <v>10</v>
      </c>
      <c r="G22" s="253">
        <f t="shared" si="3"/>
        <v>0.22499999999999998</v>
      </c>
      <c r="H22" s="259" t="str">
        <f t="shared" si="4"/>
        <v>0</v>
      </c>
      <c r="I22" s="249">
        <v>10</v>
      </c>
      <c r="J22" s="249"/>
      <c r="K22" s="249"/>
      <c r="L22" s="249"/>
      <c r="M22" s="249"/>
      <c r="N22" s="249"/>
      <c r="O22" s="249"/>
      <c r="P22" s="249"/>
      <c r="Q22" s="249"/>
    </row>
    <row r="23" spans="2:17">
      <c r="B23" s="256">
        <v>16</v>
      </c>
      <c r="C23" s="252" t="s">
        <v>258</v>
      </c>
      <c r="D23" s="252">
        <v>1.05</v>
      </c>
      <c r="E23" s="252">
        <v>2.85</v>
      </c>
      <c r="F23" s="252">
        <f t="shared" si="0"/>
        <v>1</v>
      </c>
      <c r="G23" s="253">
        <f t="shared" si="3"/>
        <v>2.9925000000000002</v>
      </c>
      <c r="H23" s="259" t="str">
        <f t="shared" si="4"/>
        <v>50%</v>
      </c>
      <c r="I23" s="249"/>
      <c r="J23" s="249">
        <v>1</v>
      </c>
      <c r="K23" s="249"/>
      <c r="L23" s="249"/>
      <c r="M23" s="249"/>
      <c r="N23" s="249"/>
      <c r="O23" s="249"/>
      <c r="P23" s="249"/>
      <c r="Q23" s="249"/>
    </row>
    <row r="24" spans="2:17">
      <c r="B24" s="256"/>
      <c r="C24" s="252"/>
      <c r="D24" s="252">
        <v>2.7</v>
      </c>
      <c r="E24" s="252">
        <v>2.85</v>
      </c>
      <c r="F24" s="252">
        <f t="shared" si="0"/>
        <v>1</v>
      </c>
      <c r="G24" s="253">
        <f t="shared" si="3"/>
        <v>7.6950000000000012</v>
      </c>
      <c r="H24" s="259" t="str">
        <f t="shared" si="4"/>
        <v>100%</v>
      </c>
      <c r="I24" s="249"/>
      <c r="J24" s="249">
        <v>1</v>
      </c>
      <c r="K24" s="249"/>
      <c r="L24" s="249"/>
      <c r="M24" s="249"/>
      <c r="N24" s="249"/>
      <c r="O24" s="249"/>
      <c r="P24" s="249"/>
      <c r="Q24" s="249"/>
    </row>
    <row r="25" spans="2:17">
      <c r="B25" s="256"/>
      <c r="C25" s="252"/>
      <c r="D25" s="252"/>
      <c r="E25" s="252"/>
      <c r="F25" s="252"/>
      <c r="G25" s="253"/>
      <c r="H25" s="263"/>
      <c r="I25" s="250">
        <f>SUM(I8:I24)</f>
        <v>13</v>
      </c>
      <c r="J25" s="250">
        <f t="shared" ref="J25:Q25" si="5">SUM(J8:J24)</f>
        <v>21</v>
      </c>
      <c r="K25" s="250">
        <f t="shared" si="5"/>
        <v>33</v>
      </c>
      <c r="L25" s="250">
        <f t="shared" si="5"/>
        <v>33</v>
      </c>
      <c r="M25" s="250">
        <f t="shared" si="5"/>
        <v>34</v>
      </c>
      <c r="N25" s="250">
        <f t="shared" si="5"/>
        <v>33</v>
      </c>
      <c r="O25" s="250">
        <f t="shared" si="5"/>
        <v>27</v>
      </c>
      <c r="P25" s="250">
        <f t="shared" si="5"/>
        <v>27</v>
      </c>
      <c r="Q25" s="250">
        <f t="shared" si="5"/>
        <v>8</v>
      </c>
    </row>
  </sheetData>
  <mergeCells count="6">
    <mergeCell ref="H4:H5"/>
    <mergeCell ref="G4:G5"/>
    <mergeCell ref="D4:E4"/>
    <mergeCell ref="B4:B5"/>
    <mergeCell ref="C4:C5"/>
    <mergeCell ref="F4:F5"/>
  </mergeCells>
  <phoneticPr fontId="3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J98"/>
  <sheetViews>
    <sheetView topLeftCell="A6" workbookViewId="0">
      <pane xSplit="2" ySplit="3" topLeftCell="U9" activePane="bottomRight" state="frozen"/>
      <selection activeCell="A6" sqref="A6"/>
      <selection pane="topRight" activeCell="C6" sqref="C6"/>
      <selection pane="bottomLeft" activeCell="A9" sqref="A9"/>
      <selection pane="bottomRight" activeCell="AI48" sqref="AI48"/>
    </sheetView>
  </sheetViews>
  <sheetFormatPr defaultRowHeight="12.75"/>
  <cols>
    <col min="1" max="1" width="8.42578125" style="161" customWidth="1"/>
    <col min="2" max="2" width="36.5703125" style="161" customWidth="1"/>
    <col min="3" max="3" width="6.28515625" style="161" customWidth="1"/>
    <col min="4" max="4" width="7.7109375" style="180" customWidth="1"/>
    <col min="5" max="5" width="8.5703125" style="181" customWidth="1"/>
    <col min="6" max="7" width="6.7109375" style="181" customWidth="1"/>
    <col min="8" max="9" width="9.140625" style="181"/>
    <col min="10" max="10" width="18.7109375" style="181" customWidth="1"/>
    <col min="11" max="11" width="5.7109375" style="182" customWidth="1"/>
    <col min="12" max="12" width="6.7109375" style="181" customWidth="1"/>
    <col min="13" max="13" width="8.7109375" style="180" customWidth="1"/>
    <col min="14" max="19" width="6.7109375" style="181" customWidth="1"/>
    <col min="20" max="21" width="5.28515625" style="181" customWidth="1"/>
    <col min="22" max="22" width="5.28515625" style="180" customWidth="1"/>
    <col min="23" max="23" width="5.7109375" style="181" customWidth="1"/>
    <col min="24" max="24" width="8.7109375" style="181" customWidth="1"/>
    <col min="25" max="25" width="6.7109375" style="181" customWidth="1"/>
    <col min="26" max="26" width="11.42578125" style="181" customWidth="1"/>
    <col min="27" max="27" width="6.7109375" style="181" customWidth="1"/>
    <col min="28" max="28" width="11.5703125" style="181" customWidth="1"/>
    <col min="29" max="29" width="9.85546875" style="181" customWidth="1"/>
    <col min="30" max="30" width="9.7109375" style="181" customWidth="1"/>
    <col min="31" max="31" width="6.7109375" style="181" customWidth="1"/>
    <col min="32" max="32" width="11.5703125" style="181" customWidth="1"/>
    <col min="33" max="36" width="6.7109375" style="181" customWidth="1"/>
    <col min="37" max="37" width="6.7109375" style="161" customWidth="1"/>
    <col min="38" max="16384" width="9.140625" style="161"/>
  </cols>
  <sheetData>
    <row r="1" spans="1:36" s="82" customFormat="1" ht="12">
      <c r="A1" s="72"/>
      <c r="B1" s="73"/>
      <c r="C1" s="73"/>
      <c r="D1" s="74"/>
      <c r="E1" s="75"/>
      <c r="F1" s="74"/>
      <c r="G1" s="74"/>
      <c r="H1" s="74"/>
      <c r="I1" s="74"/>
      <c r="J1" s="74"/>
      <c r="K1" s="76" t="s">
        <v>103</v>
      </c>
      <c r="L1" s="77"/>
      <c r="M1" s="78" t="s">
        <v>159</v>
      </c>
      <c r="N1" s="79"/>
      <c r="O1" s="79"/>
      <c r="P1" s="79"/>
      <c r="Q1" s="79"/>
      <c r="R1" s="79"/>
      <c r="S1" s="79"/>
      <c r="T1" s="79"/>
      <c r="U1" s="79"/>
      <c r="V1" s="80"/>
      <c r="W1" s="79"/>
      <c r="X1" s="79"/>
      <c r="Y1" s="75"/>
      <c r="Z1" s="75"/>
      <c r="AA1" s="75"/>
      <c r="AB1" s="75"/>
      <c r="AC1" s="75"/>
      <c r="AD1" s="75"/>
      <c r="AE1" s="75"/>
      <c r="AF1" s="75"/>
      <c r="AG1" s="75"/>
      <c r="AH1" s="75"/>
      <c r="AI1" s="75"/>
      <c r="AJ1" s="81"/>
    </row>
    <row r="2" spans="1:36" s="82" customFormat="1" ht="12">
      <c r="A2" s="83" t="s">
        <v>104</v>
      </c>
      <c r="B2" s="183">
        <v>45113</v>
      </c>
      <c r="C2" s="84"/>
      <c r="D2" s="74"/>
      <c r="E2" s="75"/>
      <c r="F2" s="85"/>
      <c r="G2" s="85"/>
      <c r="H2" s="86"/>
      <c r="I2" s="86"/>
      <c r="J2" s="86"/>
      <c r="K2" s="76" t="s">
        <v>105</v>
      </c>
      <c r="L2" s="77"/>
      <c r="M2" s="78" t="s">
        <v>160</v>
      </c>
      <c r="N2" s="79"/>
      <c r="O2" s="79"/>
      <c r="P2" s="79"/>
      <c r="Q2" s="79"/>
      <c r="R2" s="79"/>
      <c r="S2" s="79"/>
      <c r="T2" s="79"/>
      <c r="U2" s="79"/>
      <c r="V2" s="80"/>
      <c r="W2" s="79"/>
      <c r="X2" s="79"/>
      <c r="Y2" s="75"/>
      <c r="Z2" s="75"/>
      <c r="AA2" s="75"/>
      <c r="AB2" s="75"/>
      <c r="AC2" s="75"/>
      <c r="AD2" s="75"/>
      <c r="AE2" s="75"/>
      <c r="AF2" s="75"/>
      <c r="AG2" s="75"/>
      <c r="AH2" s="75"/>
      <c r="AI2" s="75"/>
      <c r="AJ2" s="81"/>
    </row>
    <row r="3" spans="1:36" s="82" customFormat="1" ht="12">
      <c r="A3" s="83" t="s">
        <v>106</v>
      </c>
      <c r="B3" s="84" t="s">
        <v>107</v>
      </c>
      <c r="C3" s="84"/>
      <c r="D3" s="74"/>
      <c r="E3" s="75"/>
      <c r="F3" s="85"/>
      <c r="G3" s="85"/>
      <c r="H3" s="86"/>
      <c r="I3" s="86"/>
      <c r="J3" s="86"/>
      <c r="K3" s="76" t="s">
        <v>108</v>
      </c>
      <c r="L3" s="77"/>
      <c r="M3" s="78"/>
      <c r="N3" s="79"/>
      <c r="O3" s="79"/>
      <c r="P3" s="79"/>
      <c r="Q3" s="79"/>
      <c r="R3" s="79"/>
      <c r="S3" s="79"/>
      <c r="T3" s="79"/>
      <c r="U3" s="79"/>
      <c r="V3" s="80"/>
      <c r="W3" s="79"/>
      <c r="X3" s="79"/>
      <c r="Y3" s="75"/>
      <c r="Z3" s="75"/>
      <c r="AA3" s="75"/>
      <c r="AB3" s="75"/>
      <c r="AC3" s="75"/>
      <c r="AD3" s="75"/>
      <c r="AE3" s="75"/>
      <c r="AF3" s="75"/>
      <c r="AG3" s="75"/>
      <c r="AH3" s="75"/>
      <c r="AI3" s="75"/>
      <c r="AJ3" s="81"/>
    </row>
    <row r="4" spans="1:36" s="82" customFormat="1" ht="12">
      <c r="A4" s="83"/>
      <c r="B4" s="84"/>
      <c r="C4" s="84"/>
      <c r="D4" s="74"/>
      <c r="E4" s="75"/>
      <c r="F4" s="85"/>
      <c r="G4" s="85"/>
      <c r="H4" s="86"/>
      <c r="I4" s="86"/>
      <c r="J4" s="86"/>
      <c r="K4" s="87"/>
      <c r="L4" s="77"/>
      <c r="M4" s="78"/>
      <c r="N4" s="79"/>
      <c r="O4" s="79"/>
      <c r="P4" s="79"/>
      <c r="Q4" s="79"/>
      <c r="R4" s="79"/>
      <c r="S4" s="79"/>
      <c r="T4" s="79"/>
      <c r="U4" s="79"/>
      <c r="V4" s="80"/>
      <c r="W4" s="79"/>
      <c r="X4" s="79"/>
      <c r="Y4" s="75"/>
      <c r="Z4" s="75"/>
      <c r="AA4" s="75"/>
      <c r="AB4" s="75"/>
      <c r="AC4" s="75"/>
      <c r="AD4" s="75"/>
      <c r="AE4" s="75"/>
      <c r="AF4" s="75"/>
      <c r="AG4" s="75"/>
      <c r="AH4" s="75"/>
      <c r="AI4" s="75"/>
      <c r="AJ4" s="81"/>
    </row>
    <row r="5" spans="1:36" s="82" customFormat="1" ht="24.95" customHeight="1">
      <c r="A5" s="352" t="s">
        <v>109</v>
      </c>
      <c r="B5" s="352"/>
      <c r="C5" s="352"/>
      <c r="D5" s="352"/>
      <c r="E5" s="352"/>
      <c r="F5" s="352"/>
      <c r="G5" s="352"/>
      <c r="H5" s="352"/>
      <c r="I5" s="352"/>
      <c r="J5" s="352"/>
      <c r="K5" s="88"/>
      <c r="L5" s="77"/>
      <c r="M5" s="77"/>
      <c r="N5" s="79"/>
      <c r="O5" s="79"/>
      <c r="P5" s="79"/>
      <c r="Q5" s="79"/>
      <c r="R5" s="79"/>
      <c r="S5" s="79"/>
      <c r="T5" s="79"/>
      <c r="U5" s="79"/>
      <c r="V5" s="80"/>
      <c r="W5" s="79"/>
      <c r="X5" s="79"/>
      <c r="Y5" s="75"/>
      <c r="Z5" s="75"/>
      <c r="AA5" s="75"/>
      <c r="AB5" s="75"/>
      <c r="AC5" s="75"/>
      <c r="AD5" s="75"/>
      <c r="AE5" s="75"/>
      <c r="AF5" s="75"/>
      <c r="AG5" s="75"/>
      <c r="AH5" s="75"/>
      <c r="AI5" s="75"/>
      <c r="AJ5" s="81"/>
    </row>
    <row r="6" spans="1:36" s="91" customFormat="1" ht="24.95" customHeight="1">
      <c r="A6" s="352" t="s">
        <v>5</v>
      </c>
      <c r="B6" s="352" t="s">
        <v>110</v>
      </c>
      <c r="C6" s="352" t="s">
        <v>111</v>
      </c>
      <c r="D6" s="352" t="s">
        <v>112</v>
      </c>
      <c r="E6" s="352" t="s">
        <v>113</v>
      </c>
      <c r="F6" s="352" t="s">
        <v>114</v>
      </c>
      <c r="G6" s="352" t="s">
        <v>115</v>
      </c>
      <c r="H6" s="352" t="s">
        <v>116</v>
      </c>
      <c r="I6" s="352" t="s">
        <v>117</v>
      </c>
      <c r="J6" s="352" t="s">
        <v>118</v>
      </c>
      <c r="K6" s="352"/>
      <c r="L6" s="352"/>
      <c r="M6" s="352"/>
      <c r="N6" s="352" t="s">
        <v>119</v>
      </c>
      <c r="O6" s="352"/>
      <c r="P6" s="352"/>
      <c r="Q6" s="352"/>
      <c r="R6" s="352"/>
      <c r="S6" s="352"/>
      <c r="T6" s="352"/>
      <c r="U6" s="352"/>
      <c r="V6" s="352"/>
      <c r="W6" s="352"/>
      <c r="X6" s="352"/>
      <c r="Y6" s="352" t="s">
        <v>120</v>
      </c>
      <c r="Z6" s="352"/>
      <c r="AA6" s="352"/>
      <c r="AB6" s="352"/>
      <c r="AC6" s="352"/>
      <c r="AD6" s="352"/>
      <c r="AE6" s="352"/>
      <c r="AF6" s="352"/>
      <c r="AG6" s="352"/>
      <c r="AH6" s="352"/>
      <c r="AI6" s="352"/>
      <c r="AJ6" s="352"/>
    </row>
    <row r="7" spans="1:36" s="91" customFormat="1" ht="24.95" customHeight="1">
      <c r="A7" s="352"/>
      <c r="B7" s="352"/>
      <c r="C7" s="352"/>
      <c r="D7" s="352"/>
      <c r="E7" s="352"/>
      <c r="F7" s="352"/>
      <c r="G7" s="352"/>
      <c r="H7" s="352"/>
      <c r="I7" s="352"/>
      <c r="J7" s="352" t="s">
        <v>121</v>
      </c>
      <c r="K7" s="92" t="s">
        <v>122</v>
      </c>
      <c r="L7" s="89" t="s">
        <v>123</v>
      </c>
      <c r="M7" s="352" t="s">
        <v>124</v>
      </c>
      <c r="N7" s="352" t="s">
        <v>33</v>
      </c>
      <c r="O7" s="352" t="s">
        <v>1</v>
      </c>
      <c r="P7" s="352" t="s">
        <v>44</v>
      </c>
      <c r="Q7" s="352" t="s">
        <v>14</v>
      </c>
      <c r="R7" s="352" t="s">
        <v>50</v>
      </c>
      <c r="S7" s="352" t="s">
        <v>125</v>
      </c>
      <c r="T7" s="352" t="s">
        <v>126</v>
      </c>
      <c r="U7" s="352" t="s">
        <v>127</v>
      </c>
      <c r="V7" s="352" t="s">
        <v>128</v>
      </c>
      <c r="W7" s="352" t="s">
        <v>129</v>
      </c>
      <c r="X7" s="352" t="s">
        <v>130</v>
      </c>
      <c r="Y7" s="93">
        <v>6</v>
      </c>
      <c r="Z7" s="93">
        <v>8</v>
      </c>
      <c r="AA7" s="93">
        <v>10</v>
      </c>
      <c r="AB7" s="93">
        <v>12</v>
      </c>
      <c r="AC7" s="93">
        <v>16</v>
      </c>
      <c r="AD7" s="93">
        <v>20</v>
      </c>
      <c r="AE7" s="93">
        <v>22</v>
      </c>
      <c r="AF7" s="93">
        <v>25</v>
      </c>
      <c r="AG7" s="93">
        <v>28</v>
      </c>
      <c r="AH7" s="93">
        <v>32</v>
      </c>
      <c r="AI7" s="93">
        <v>36</v>
      </c>
      <c r="AJ7" s="94">
        <v>40</v>
      </c>
    </row>
    <row r="8" spans="1:36" s="91" customFormat="1" ht="24.95" customHeight="1">
      <c r="A8" s="352"/>
      <c r="B8" s="352"/>
      <c r="C8" s="352"/>
      <c r="D8" s="90" t="s">
        <v>80</v>
      </c>
      <c r="E8" s="89" t="s">
        <v>6</v>
      </c>
      <c r="F8" s="89" t="s">
        <v>131</v>
      </c>
      <c r="G8" s="89" t="s">
        <v>132</v>
      </c>
      <c r="H8" s="95" t="s">
        <v>133</v>
      </c>
      <c r="I8" s="95" t="s">
        <v>134</v>
      </c>
      <c r="J8" s="352"/>
      <c r="K8" s="92" t="s">
        <v>75</v>
      </c>
      <c r="L8" s="89" t="s">
        <v>135</v>
      </c>
      <c r="M8" s="352"/>
      <c r="N8" s="352"/>
      <c r="O8" s="352"/>
      <c r="P8" s="352"/>
      <c r="Q8" s="352"/>
      <c r="R8" s="352"/>
      <c r="S8" s="352"/>
      <c r="T8" s="352"/>
      <c r="U8" s="352"/>
      <c r="V8" s="352"/>
      <c r="W8" s="352"/>
      <c r="X8" s="352"/>
      <c r="Y8" s="89">
        <v>0.222</v>
      </c>
      <c r="Z8" s="89">
        <v>0.39500000000000002</v>
      </c>
      <c r="AA8" s="89">
        <v>0.61699999999999999</v>
      </c>
      <c r="AB8" s="89">
        <v>0.88800000000000001</v>
      </c>
      <c r="AC8" s="89">
        <v>1.5780000000000001</v>
      </c>
      <c r="AD8" s="89">
        <v>2.4660000000000002</v>
      </c>
      <c r="AE8" s="89">
        <v>2.98</v>
      </c>
      <c r="AF8" s="89">
        <v>3.8540000000000001</v>
      </c>
      <c r="AG8" s="89">
        <v>4.83</v>
      </c>
      <c r="AH8" s="89">
        <v>6.3129999999999997</v>
      </c>
      <c r="AI8" s="89">
        <v>7.99</v>
      </c>
      <c r="AJ8" s="96">
        <v>9.8640000000000008</v>
      </c>
    </row>
    <row r="9" spans="1:36" s="102" customFormat="1" ht="12">
      <c r="A9" s="97"/>
      <c r="B9" s="98"/>
      <c r="C9" s="98"/>
      <c r="D9" s="99"/>
      <c r="E9" s="100"/>
      <c r="F9" s="100"/>
      <c r="G9" s="100"/>
      <c r="H9" s="101"/>
      <c r="I9" s="101"/>
      <c r="K9" s="103"/>
      <c r="L9" s="100"/>
      <c r="M9" s="104"/>
      <c r="N9" s="103"/>
      <c r="O9" s="103"/>
      <c r="P9" s="103"/>
      <c r="Q9" s="103"/>
      <c r="R9" s="103"/>
      <c r="S9" s="103"/>
      <c r="T9" s="103"/>
      <c r="U9" s="103"/>
      <c r="V9" s="105"/>
      <c r="W9" s="103"/>
      <c r="X9" s="103"/>
      <c r="Y9" s="106"/>
      <c r="Z9" s="106"/>
      <c r="AA9" s="106"/>
      <c r="AB9" s="106"/>
      <c r="AC9" s="106"/>
      <c r="AD9" s="106"/>
      <c r="AE9" s="106"/>
      <c r="AF9" s="106"/>
      <c r="AG9" s="106"/>
      <c r="AH9" s="106"/>
      <c r="AI9" s="106"/>
      <c r="AJ9" s="107"/>
    </row>
    <row r="10" spans="1:36" s="118" customFormat="1">
      <c r="A10" s="108"/>
      <c r="B10" s="109" t="s">
        <v>136</v>
      </c>
      <c r="C10" s="110"/>
      <c r="D10" s="111" t="s">
        <v>137</v>
      </c>
      <c r="E10" s="112"/>
      <c r="F10" s="112"/>
      <c r="G10" s="112"/>
      <c r="H10" s="113"/>
      <c r="I10" s="114"/>
      <c r="J10" s="113"/>
      <c r="K10" s="110"/>
      <c r="L10" s="112"/>
      <c r="M10" s="115" t="s">
        <v>138</v>
      </c>
      <c r="N10" s="110"/>
      <c r="O10" s="110"/>
      <c r="P10" s="110"/>
      <c r="Q10" s="110"/>
      <c r="R10" s="110"/>
      <c r="S10" s="110"/>
      <c r="T10" s="110"/>
      <c r="U10" s="110"/>
      <c r="V10" s="116"/>
      <c r="W10" s="110"/>
      <c r="X10" s="110"/>
      <c r="Y10" s="112"/>
      <c r="Z10" s="112"/>
      <c r="AA10" s="112"/>
      <c r="AB10" s="112"/>
      <c r="AC10" s="112"/>
      <c r="AD10" s="112"/>
      <c r="AE10" s="112"/>
      <c r="AF10" s="112"/>
      <c r="AG10" s="112"/>
      <c r="AH10" s="112"/>
      <c r="AI10" s="112"/>
      <c r="AJ10" s="117"/>
    </row>
    <row r="11" spans="1:36" s="118" customFormat="1">
      <c r="A11" s="108"/>
      <c r="B11" s="109" t="s">
        <v>139</v>
      </c>
      <c r="C11" s="110"/>
      <c r="D11" s="111" t="s">
        <v>137</v>
      </c>
      <c r="E11" s="112"/>
      <c r="F11" s="112"/>
      <c r="G11" s="112"/>
      <c r="H11" s="114"/>
      <c r="I11" s="114"/>
      <c r="J11" s="114"/>
      <c r="K11" s="110"/>
      <c r="L11" s="112"/>
      <c r="M11" s="115" t="s">
        <v>140</v>
      </c>
      <c r="N11" s="110"/>
      <c r="O11" s="110"/>
      <c r="P11" s="110"/>
      <c r="Q11" s="110"/>
      <c r="R11" s="110"/>
      <c r="S11" s="110"/>
      <c r="T11" s="110"/>
      <c r="U11" s="110"/>
      <c r="V11" s="116"/>
      <c r="W11" s="110"/>
      <c r="X11" s="110"/>
      <c r="Y11" s="112"/>
      <c r="Z11" s="112"/>
      <c r="AA11" s="112"/>
      <c r="AB11" s="112"/>
      <c r="AC11" s="112"/>
      <c r="AD11" s="112"/>
      <c r="AE11" s="112"/>
      <c r="AF11" s="112"/>
      <c r="AG11" s="112"/>
      <c r="AH11" s="112"/>
      <c r="AI11" s="112"/>
      <c r="AJ11" s="117"/>
    </row>
    <row r="12" spans="1:36" s="118" customFormat="1">
      <c r="A12" s="108"/>
      <c r="B12" s="109" t="s">
        <v>141</v>
      </c>
      <c r="C12" s="110"/>
      <c r="D12" s="111" t="s">
        <v>137</v>
      </c>
      <c r="E12" s="112"/>
      <c r="F12" s="112"/>
      <c r="G12" s="112"/>
      <c r="H12" s="114"/>
      <c r="I12" s="114"/>
      <c r="J12" s="114"/>
      <c r="K12" s="110"/>
      <c r="L12" s="112"/>
      <c r="M12" s="115" t="s">
        <v>142</v>
      </c>
      <c r="N12" s="110"/>
      <c r="O12" s="110"/>
      <c r="P12" s="110"/>
      <c r="Q12" s="110"/>
      <c r="R12" s="110"/>
      <c r="S12" s="110"/>
      <c r="T12" s="110"/>
      <c r="U12" s="110"/>
      <c r="V12" s="116"/>
      <c r="W12" s="110"/>
      <c r="X12" s="110"/>
      <c r="Y12" s="112"/>
      <c r="Z12" s="112"/>
      <c r="AA12" s="112"/>
      <c r="AB12" s="112"/>
      <c r="AC12" s="112"/>
      <c r="AD12" s="112"/>
      <c r="AE12" s="112"/>
      <c r="AF12" s="112"/>
      <c r="AG12" s="112"/>
      <c r="AH12" s="112"/>
      <c r="AI12" s="112"/>
      <c r="AJ12" s="117"/>
    </row>
    <row r="13" spans="1:36" s="118" customFormat="1">
      <c r="A13" s="108"/>
      <c r="B13" s="109" t="s">
        <v>143</v>
      </c>
      <c r="C13" s="110"/>
      <c r="D13" s="111" t="s">
        <v>137</v>
      </c>
      <c r="E13" s="112"/>
      <c r="F13" s="112"/>
      <c r="G13" s="112"/>
      <c r="H13" s="114"/>
      <c r="I13" s="114"/>
      <c r="J13" s="114"/>
      <c r="K13" s="110"/>
      <c r="L13" s="112"/>
      <c r="M13" s="115"/>
      <c r="N13" s="110"/>
      <c r="O13" s="110"/>
      <c r="P13" s="110"/>
      <c r="Q13" s="110"/>
      <c r="R13" s="110"/>
      <c r="S13" s="110"/>
      <c r="T13" s="110"/>
      <c r="U13" s="110"/>
      <c r="V13" s="116"/>
      <c r="W13" s="110"/>
      <c r="X13" s="110"/>
      <c r="Y13" s="112"/>
      <c r="Z13" s="112"/>
      <c r="AA13" s="112"/>
      <c r="AB13" s="112"/>
      <c r="AC13" s="112"/>
      <c r="AD13" s="112"/>
      <c r="AE13" s="112"/>
      <c r="AF13" s="112"/>
      <c r="AG13" s="112"/>
      <c r="AH13" s="112"/>
      <c r="AI13" s="112"/>
      <c r="AJ13" s="117"/>
    </row>
    <row r="14" spans="1:36" s="118" customFormat="1">
      <c r="A14" s="108"/>
      <c r="B14" s="109" t="s">
        <v>144</v>
      </c>
      <c r="C14" s="190">
        <v>0.05</v>
      </c>
      <c r="D14" s="111" t="s">
        <v>137</v>
      </c>
      <c r="E14" s="112"/>
      <c r="F14" s="112"/>
      <c r="G14" s="112"/>
      <c r="H14" s="114"/>
      <c r="I14" s="114"/>
      <c r="J14" s="114"/>
      <c r="K14" s="110"/>
      <c r="L14" s="112"/>
      <c r="M14" s="115"/>
      <c r="N14" s="110"/>
      <c r="O14" s="110"/>
      <c r="P14" s="110"/>
      <c r="Q14" s="110"/>
      <c r="R14" s="110"/>
      <c r="S14" s="110"/>
      <c r="T14" s="110"/>
      <c r="U14" s="110"/>
      <c r="V14" s="116"/>
      <c r="W14" s="110"/>
      <c r="X14" s="110"/>
      <c r="Y14" s="112"/>
      <c r="Z14" s="112"/>
      <c r="AA14" s="112"/>
      <c r="AB14" s="112"/>
      <c r="AC14" s="112"/>
      <c r="AD14" s="112"/>
      <c r="AE14" s="112"/>
      <c r="AF14" s="112"/>
      <c r="AG14" s="112"/>
      <c r="AH14" s="112"/>
      <c r="AI14" s="112"/>
      <c r="AJ14" s="117"/>
    </row>
    <row r="15" spans="1:36" s="118" customFormat="1">
      <c r="A15" s="108"/>
      <c r="B15" s="109" t="s">
        <v>145</v>
      </c>
      <c r="C15" s="184" t="s">
        <v>161</v>
      </c>
      <c r="D15" s="111"/>
      <c r="E15" s="112"/>
      <c r="F15" s="112"/>
      <c r="G15" s="112"/>
      <c r="H15" s="114"/>
      <c r="I15" s="114"/>
      <c r="J15" s="114"/>
      <c r="K15" s="110"/>
      <c r="L15" s="112"/>
      <c r="M15" s="116"/>
      <c r="N15" s="110"/>
      <c r="O15" s="110"/>
      <c r="P15" s="110"/>
      <c r="Q15" s="110"/>
      <c r="R15" s="110"/>
      <c r="S15" s="110"/>
      <c r="T15" s="110"/>
      <c r="U15" s="110"/>
      <c r="V15" s="116"/>
      <c r="W15" s="110"/>
      <c r="X15" s="110"/>
      <c r="Y15" s="112"/>
      <c r="Z15" s="112"/>
      <c r="AA15" s="112"/>
      <c r="AB15" s="112"/>
      <c r="AC15" s="112"/>
      <c r="AD15" s="112"/>
      <c r="AE15" s="112"/>
      <c r="AF15" s="112"/>
      <c r="AG15" s="112"/>
      <c r="AH15" s="112"/>
      <c r="AI15" s="112"/>
      <c r="AJ15" s="117"/>
    </row>
    <row r="16" spans="1:36" s="118" customFormat="1">
      <c r="A16" s="108"/>
      <c r="B16" s="109" t="s">
        <v>146</v>
      </c>
      <c r="C16" s="184" t="s">
        <v>147</v>
      </c>
      <c r="D16" s="111"/>
      <c r="E16" s="112"/>
      <c r="F16" s="112"/>
      <c r="G16" s="112"/>
      <c r="H16" s="114"/>
      <c r="I16" s="114"/>
      <c r="J16" s="114"/>
      <c r="K16" s="110"/>
      <c r="L16" s="112"/>
      <c r="M16" s="116"/>
      <c r="N16" s="110"/>
      <c r="O16" s="110"/>
      <c r="P16" s="110"/>
      <c r="Q16" s="110"/>
      <c r="R16" s="110"/>
      <c r="S16" s="110"/>
      <c r="T16" s="110"/>
      <c r="U16" s="110"/>
      <c r="V16" s="116"/>
      <c r="W16" s="110"/>
      <c r="X16" s="110"/>
      <c r="Y16" s="112"/>
      <c r="Z16" s="112"/>
      <c r="AA16" s="112"/>
      <c r="AB16" s="112"/>
      <c r="AC16" s="112"/>
      <c r="AD16" s="112"/>
      <c r="AE16" s="112"/>
      <c r="AF16" s="112"/>
      <c r="AG16" s="112"/>
      <c r="AH16" s="112"/>
      <c r="AI16" s="112"/>
      <c r="AJ16" s="117"/>
    </row>
    <row r="17" spans="1:36" s="118" customFormat="1">
      <c r="A17" s="108"/>
      <c r="B17" s="109" t="s">
        <v>148</v>
      </c>
      <c r="C17" s="185">
        <v>32</v>
      </c>
      <c r="D17" s="120" t="s">
        <v>149</v>
      </c>
      <c r="E17" s="112"/>
      <c r="F17" s="112"/>
      <c r="G17" s="112"/>
      <c r="H17" s="114"/>
      <c r="I17" s="114"/>
      <c r="J17" s="114"/>
      <c r="K17" s="110"/>
      <c r="L17" s="112"/>
      <c r="M17" s="116"/>
      <c r="N17" s="110"/>
      <c r="O17" s="110"/>
      <c r="P17" s="110"/>
      <c r="Q17" s="110"/>
      <c r="R17" s="110"/>
      <c r="S17" s="110"/>
      <c r="T17" s="110"/>
      <c r="U17" s="110"/>
      <c r="V17" s="116"/>
      <c r="W17" s="110"/>
      <c r="X17" s="110"/>
      <c r="Y17" s="112"/>
      <c r="Z17" s="112"/>
      <c r="AA17" s="112"/>
      <c r="AB17" s="112"/>
      <c r="AC17" s="112"/>
      <c r="AD17" s="112"/>
      <c r="AE17" s="112"/>
      <c r="AF17" s="112"/>
      <c r="AG17" s="112"/>
      <c r="AH17" s="112"/>
      <c r="AI17" s="112"/>
      <c r="AJ17" s="117"/>
    </row>
    <row r="18" spans="1:36" s="125" customFormat="1">
      <c r="A18" s="121"/>
      <c r="B18" s="122"/>
      <c r="C18" s="122"/>
      <c r="D18" s="122"/>
      <c r="E18" s="122"/>
      <c r="F18" s="122"/>
      <c r="G18" s="122"/>
      <c r="H18" s="122"/>
      <c r="I18" s="122"/>
      <c r="J18" s="122"/>
      <c r="K18" s="123"/>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4"/>
    </row>
    <row r="19" spans="1:36" s="118" customFormat="1">
      <c r="A19" s="108"/>
      <c r="B19" s="126"/>
      <c r="C19" s="119"/>
      <c r="D19" s="111"/>
      <c r="E19" s="112"/>
      <c r="F19" s="112"/>
      <c r="G19" s="112"/>
      <c r="H19" s="114"/>
      <c r="I19" s="114"/>
      <c r="J19" s="114"/>
      <c r="K19" s="110"/>
      <c r="L19" s="112"/>
      <c r="M19" s="116"/>
      <c r="N19" s="112"/>
      <c r="O19" s="112"/>
      <c r="P19" s="112"/>
      <c r="Q19" s="112"/>
      <c r="R19" s="112"/>
      <c r="S19" s="112"/>
      <c r="T19" s="112"/>
      <c r="U19" s="112"/>
      <c r="V19" s="116"/>
      <c r="W19" s="112"/>
      <c r="X19" s="112"/>
      <c r="Y19" s="112"/>
      <c r="Z19" s="112"/>
      <c r="AA19" s="112"/>
      <c r="AB19" s="112"/>
      <c r="AC19" s="112"/>
      <c r="AD19" s="112"/>
      <c r="AE19" s="112"/>
      <c r="AF19" s="112"/>
      <c r="AG19" s="112"/>
      <c r="AH19" s="112"/>
      <c r="AI19" s="112"/>
      <c r="AJ19" s="117"/>
    </row>
    <row r="20" spans="1:36" s="125" customFormat="1">
      <c r="A20" s="127">
        <v>1</v>
      </c>
      <c r="B20" s="128" t="s">
        <v>150</v>
      </c>
      <c r="C20" s="128"/>
      <c r="D20" s="129"/>
      <c r="E20" s="112"/>
      <c r="F20" s="112"/>
      <c r="G20" s="112"/>
      <c r="H20" s="130"/>
      <c r="I20" s="130"/>
      <c r="J20" s="130"/>
      <c r="K20" s="110"/>
      <c r="L20" s="112"/>
      <c r="M20" s="116"/>
      <c r="N20" s="110"/>
      <c r="O20" s="110"/>
      <c r="P20" s="110"/>
      <c r="Q20" s="110"/>
      <c r="R20" s="110"/>
      <c r="S20" s="110"/>
      <c r="T20" s="110"/>
      <c r="U20" s="110"/>
      <c r="V20" s="116"/>
      <c r="W20" s="110"/>
      <c r="X20" s="110"/>
      <c r="Y20" s="112"/>
      <c r="Z20" s="112"/>
      <c r="AA20" s="112"/>
      <c r="AB20" s="112"/>
      <c r="AC20" s="112"/>
      <c r="AD20" s="112"/>
      <c r="AE20" s="112"/>
      <c r="AF20" s="112"/>
      <c r="AG20" s="112"/>
      <c r="AH20" s="112"/>
      <c r="AI20" s="112"/>
      <c r="AJ20" s="117"/>
    </row>
    <row r="21" spans="1:36" s="125" customFormat="1">
      <c r="A21" s="127"/>
      <c r="B21" s="128" t="s">
        <v>151</v>
      </c>
      <c r="D21" s="116"/>
      <c r="E21" s="112"/>
      <c r="F21" s="112"/>
      <c r="G21" s="112"/>
      <c r="H21" s="130"/>
      <c r="I21" s="130"/>
      <c r="J21" s="130"/>
      <c r="K21" s="110"/>
      <c r="L21" s="112"/>
      <c r="M21" s="116"/>
      <c r="N21" s="110"/>
      <c r="O21" s="110"/>
      <c r="P21" s="110"/>
      <c r="Q21" s="110"/>
      <c r="R21" s="110"/>
      <c r="S21" s="110"/>
      <c r="T21" s="110"/>
      <c r="U21" s="110"/>
      <c r="V21" s="116"/>
      <c r="W21" s="110"/>
      <c r="X21" s="110"/>
      <c r="Y21" s="112"/>
      <c r="Z21" s="112"/>
      <c r="AA21" s="112"/>
      <c r="AB21" s="112"/>
      <c r="AC21" s="112"/>
      <c r="AD21" s="112"/>
      <c r="AE21" s="112"/>
      <c r="AF21" s="112"/>
      <c r="AG21" s="112"/>
      <c r="AH21" s="112"/>
      <c r="AI21" s="112"/>
      <c r="AJ21" s="117"/>
    </row>
    <row r="22" spans="1:36" s="125" customFormat="1">
      <c r="A22" s="127"/>
      <c r="B22" s="125" t="s">
        <v>162</v>
      </c>
      <c r="D22" s="130"/>
      <c r="E22" s="131"/>
      <c r="F22" s="131"/>
      <c r="G22" s="131"/>
      <c r="K22" s="110"/>
      <c r="L22" s="112"/>
      <c r="M22" s="132"/>
      <c r="N22" s="133"/>
      <c r="O22" s="133"/>
      <c r="P22" s="133"/>
      <c r="Q22" s="133"/>
      <c r="R22" s="133"/>
      <c r="S22" s="133"/>
      <c r="T22" s="133"/>
      <c r="U22" s="133"/>
      <c r="V22" s="132"/>
      <c r="W22" s="133"/>
      <c r="X22" s="133"/>
      <c r="Y22" s="131"/>
      <c r="Z22" s="131"/>
      <c r="AA22" s="131"/>
      <c r="AB22" s="131"/>
      <c r="AC22" s="131"/>
      <c r="AD22" s="131"/>
      <c r="AE22" s="131"/>
      <c r="AF22" s="131"/>
      <c r="AG22" s="131"/>
      <c r="AH22" s="131"/>
      <c r="AI22" s="131"/>
      <c r="AJ22" s="134"/>
    </row>
    <row r="23" spans="1:36" s="125" customFormat="1">
      <c r="A23" s="127"/>
      <c r="B23" s="125" t="s">
        <v>163</v>
      </c>
      <c r="D23" s="130"/>
      <c r="E23" s="131"/>
      <c r="F23" s="131"/>
      <c r="G23" s="131"/>
      <c r="K23" s="110"/>
      <c r="L23" s="112"/>
      <c r="M23" s="132"/>
      <c r="N23" s="133"/>
      <c r="O23" s="133"/>
      <c r="P23" s="133"/>
      <c r="Q23" s="133"/>
      <c r="R23" s="133"/>
      <c r="S23" s="133"/>
      <c r="T23" s="133"/>
      <c r="U23" s="133"/>
      <c r="V23" s="132"/>
      <c r="W23" s="133"/>
      <c r="X23" s="133"/>
      <c r="Y23" s="131"/>
      <c r="Z23" s="131"/>
      <c r="AA23" s="131"/>
      <c r="AB23" s="131"/>
      <c r="AC23" s="131"/>
      <c r="AD23" s="131"/>
      <c r="AE23" s="131"/>
      <c r="AF23" s="131"/>
      <c r="AG23" s="131"/>
      <c r="AH23" s="131"/>
      <c r="AI23" s="131"/>
      <c r="AJ23" s="134"/>
    </row>
    <row r="24" spans="1:36" s="125" customFormat="1">
      <c r="A24" s="127"/>
      <c r="B24" s="135" t="s">
        <v>164</v>
      </c>
      <c r="D24" s="130"/>
      <c r="E24" s="131"/>
      <c r="F24" s="131"/>
      <c r="G24" s="131"/>
      <c r="K24" s="110"/>
      <c r="L24" s="112"/>
      <c r="M24" s="132"/>
      <c r="N24" s="133"/>
      <c r="O24" s="133"/>
      <c r="P24" s="133"/>
      <c r="Q24" s="133"/>
      <c r="R24" s="133"/>
      <c r="S24" s="133"/>
      <c r="T24" s="133"/>
      <c r="U24" s="133"/>
      <c r="V24" s="132"/>
      <c r="W24" s="133"/>
      <c r="X24" s="133"/>
      <c r="Y24" s="131"/>
      <c r="Z24" s="131"/>
      <c r="AA24" s="131"/>
      <c r="AB24" s="131"/>
      <c r="AC24" s="131"/>
      <c r="AD24" s="131"/>
      <c r="AE24" s="131"/>
      <c r="AF24" s="131"/>
      <c r="AG24" s="131"/>
      <c r="AH24" s="131"/>
      <c r="AI24" s="131"/>
      <c r="AJ24" s="134"/>
    </row>
    <row r="25" spans="1:36" s="125" customFormat="1">
      <c r="A25" s="127"/>
      <c r="B25" s="135"/>
      <c r="D25" s="130"/>
      <c r="E25" s="131"/>
      <c r="F25" s="131"/>
      <c r="G25" s="131"/>
      <c r="K25" s="110"/>
      <c r="L25" s="112"/>
      <c r="M25" s="132"/>
      <c r="N25" s="133"/>
      <c r="O25" s="133"/>
      <c r="P25" s="133"/>
      <c r="Q25" s="133"/>
      <c r="R25" s="133"/>
      <c r="S25" s="133"/>
      <c r="T25" s="133"/>
      <c r="U25" s="133"/>
      <c r="V25" s="132"/>
      <c r="W25" s="133"/>
      <c r="X25" s="133"/>
      <c r="Y25" s="131"/>
      <c r="Z25" s="131"/>
      <c r="AA25" s="131"/>
      <c r="AB25" s="131"/>
      <c r="AC25" s="131"/>
      <c r="AD25" s="131"/>
      <c r="AE25" s="131"/>
      <c r="AF25" s="131"/>
      <c r="AG25" s="131"/>
      <c r="AH25" s="131"/>
      <c r="AI25" s="131"/>
      <c r="AJ25" s="134"/>
    </row>
    <row r="26" spans="1:36" s="125" customFormat="1">
      <c r="A26" s="127"/>
      <c r="B26" s="186" t="s">
        <v>165</v>
      </c>
      <c r="D26" s="116"/>
      <c r="E26" s="112"/>
      <c r="F26" s="112"/>
      <c r="G26" s="112"/>
      <c r="H26" s="130"/>
      <c r="I26" s="130"/>
      <c r="J26" s="130"/>
      <c r="K26" s="110"/>
      <c r="L26" s="112"/>
      <c r="M26" s="116"/>
      <c r="N26" s="110"/>
      <c r="O26" s="110"/>
      <c r="P26" s="110"/>
      <c r="Q26" s="110"/>
      <c r="R26" s="110"/>
      <c r="S26" s="110"/>
      <c r="T26" s="110"/>
      <c r="U26" s="110"/>
      <c r="V26" s="116"/>
      <c r="W26" s="110"/>
      <c r="X26" s="110"/>
      <c r="Y26" s="112"/>
      <c r="Z26" s="112"/>
      <c r="AA26" s="112"/>
      <c r="AB26" s="112"/>
      <c r="AC26" s="112"/>
      <c r="AD26" s="112"/>
      <c r="AE26" s="112"/>
      <c r="AF26" s="112"/>
      <c r="AG26" s="112"/>
      <c r="AH26" s="112"/>
      <c r="AI26" s="112"/>
      <c r="AJ26" s="117"/>
    </row>
    <row r="27" spans="1:36" s="195" customFormat="1">
      <c r="A27" s="192"/>
      <c r="B27" s="187" t="s">
        <v>168</v>
      </c>
      <c r="C27" s="193"/>
      <c r="D27" s="188" t="e">
        <f>#REF!</f>
        <v>#REF!</v>
      </c>
      <c r="E27" s="189" t="e">
        <f>#REF!</f>
        <v>#REF!</v>
      </c>
      <c r="F27" s="191"/>
      <c r="G27" s="191"/>
      <c r="H27" s="184"/>
      <c r="I27" s="184"/>
      <c r="J27" s="194"/>
      <c r="K27" s="190">
        <v>1.6E-2</v>
      </c>
      <c r="L27" s="191"/>
      <c r="M27" s="188">
        <v>12</v>
      </c>
      <c r="N27" s="190"/>
      <c r="O27" s="190"/>
      <c r="P27" s="190"/>
      <c r="Q27" s="190"/>
      <c r="R27" s="190"/>
      <c r="S27" s="190"/>
      <c r="T27" s="190"/>
      <c r="U27" s="190"/>
      <c r="V27" s="188"/>
      <c r="W27" s="190"/>
      <c r="X27" s="190" t="e">
        <f>(M27*E27)</f>
        <v>#REF!</v>
      </c>
      <c r="Y27" s="191"/>
      <c r="Z27" s="189"/>
      <c r="AA27" s="191"/>
      <c r="AB27" s="191"/>
      <c r="AC27" s="191" t="e">
        <f>(D27*X27*AC8)</f>
        <v>#REF!</v>
      </c>
      <c r="AD27" s="191"/>
      <c r="AE27" s="191"/>
      <c r="AG27" s="191"/>
      <c r="AH27" s="191"/>
      <c r="AI27" s="191"/>
      <c r="AJ27" s="196"/>
    </row>
    <row r="28" spans="1:36" s="201" customFormat="1">
      <c r="A28" s="200"/>
      <c r="B28" s="197" t="s">
        <v>152</v>
      </c>
      <c r="D28" s="188" t="e">
        <f>D27</f>
        <v>#REF!</v>
      </c>
      <c r="E28" s="189" t="e">
        <f>SQRT((2*3.14*0.25)^2+L28^2)*M28</f>
        <v>#REF!</v>
      </c>
      <c r="F28" s="189"/>
      <c r="G28" s="189"/>
      <c r="H28" s="202"/>
      <c r="I28" s="202"/>
      <c r="K28" s="198">
        <v>8.0000000000000002E-3</v>
      </c>
      <c r="L28" s="189">
        <v>0.15</v>
      </c>
      <c r="M28" s="199" t="e">
        <f>(E27/L28)+2</f>
        <v>#REF!</v>
      </c>
      <c r="N28" s="198"/>
      <c r="O28" s="198"/>
      <c r="P28" s="198"/>
      <c r="Q28" s="198"/>
      <c r="R28" s="198"/>
      <c r="S28" s="198" t="e">
        <f>(E28/12)</f>
        <v>#REF!</v>
      </c>
      <c r="T28" s="198"/>
      <c r="U28" s="198"/>
      <c r="V28" s="198"/>
      <c r="W28" s="198"/>
      <c r="X28" s="198" t="e">
        <f>(E28+($C$17*K28*S28))</f>
        <v>#REF!</v>
      </c>
      <c r="Y28" s="189"/>
      <c r="Z28" s="189" t="e">
        <f>(D28*X28*Z8)</f>
        <v>#REF!</v>
      </c>
      <c r="AA28" s="189"/>
      <c r="AB28" s="189"/>
      <c r="AC28" s="189"/>
      <c r="AD28" s="189"/>
      <c r="AE28" s="189"/>
      <c r="AF28" s="203"/>
      <c r="AG28" s="203"/>
      <c r="AH28" s="203"/>
      <c r="AI28" s="203"/>
      <c r="AJ28" s="204"/>
    </row>
    <row r="29" spans="1:36" s="201" customFormat="1">
      <c r="A29" s="206"/>
      <c r="B29" s="205" t="s">
        <v>153</v>
      </c>
      <c r="C29" s="207"/>
      <c r="D29" s="188" t="e">
        <f>D28</f>
        <v>#REF!</v>
      </c>
      <c r="E29" s="189">
        <f>2*3.14*((0.5-(2*C14)-(2*K28)-(2*K27)-K29)/2)</f>
        <v>1.0675999999999999</v>
      </c>
      <c r="F29" s="189"/>
      <c r="G29" s="189"/>
      <c r="H29" s="208"/>
      <c r="I29" s="208"/>
      <c r="K29" s="198">
        <v>1.2E-2</v>
      </c>
      <c r="L29" s="189">
        <v>1</v>
      </c>
      <c r="M29" s="199" t="e">
        <f>(E27/L29)+1</f>
        <v>#REF!</v>
      </c>
      <c r="N29" s="198"/>
      <c r="O29" s="198"/>
      <c r="P29" s="198"/>
      <c r="Q29" s="198"/>
      <c r="R29" s="198"/>
      <c r="S29" s="198"/>
      <c r="T29" s="198"/>
      <c r="U29" s="198"/>
      <c r="V29" s="198"/>
      <c r="W29" s="198"/>
      <c r="X29" s="198" t="e">
        <f>(E29*M29)</f>
        <v>#REF!</v>
      </c>
      <c r="Y29" s="189"/>
      <c r="Z29" s="189"/>
      <c r="AA29" s="189"/>
      <c r="AB29" s="189" t="e">
        <f>(D29*X29*AB8)</f>
        <v>#REF!</v>
      </c>
      <c r="AC29" s="189"/>
      <c r="AD29" s="189"/>
      <c r="AE29" s="189"/>
      <c r="AF29" s="189"/>
      <c r="AG29" s="189"/>
      <c r="AH29" s="189"/>
      <c r="AI29" s="189"/>
      <c r="AJ29" s="209"/>
    </row>
    <row r="30" spans="1:36" s="141" customFormat="1">
      <c r="A30" s="145"/>
      <c r="B30" s="146"/>
      <c r="C30" s="147"/>
      <c r="D30" s="116"/>
      <c r="E30" s="136"/>
      <c r="F30" s="137"/>
      <c r="G30" s="137"/>
      <c r="H30" s="148"/>
      <c r="I30" s="148"/>
      <c r="K30" s="140"/>
      <c r="L30" s="137"/>
      <c r="M30" s="142"/>
      <c r="N30" s="140"/>
      <c r="O30" s="140"/>
      <c r="P30" s="140"/>
      <c r="Q30" s="140"/>
      <c r="R30" s="140"/>
      <c r="S30" s="140"/>
      <c r="T30" s="140"/>
      <c r="U30" s="140"/>
      <c r="V30" s="140"/>
      <c r="W30" s="140"/>
      <c r="X30" s="140"/>
      <c r="Y30" s="137"/>
      <c r="Z30" s="137"/>
      <c r="AA30" s="137"/>
      <c r="AB30" s="137"/>
      <c r="AC30" s="137"/>
      <c r="AD30" s="137"/>
      <c r="AE30" s="137"/>
      <c r="AF30" s="137"/>
      <c r="AG30" s="137"/>
      <c r="AH30" s="137"/>
      <c r="AI30" s="137"/>
      <c r="AJ30" s="143"/>
    </row>
    <row r="31" spans="1:36" s="125" customFormat="1">
      <c r="A31" s="127"/>
      <c r="B31" s="186" t="s">
        <v>166</v>
      </c>
      <c r="D31" s="116"/>
      <c r="E31" s="112"/>
      <c r="F31" s="112"/>
      <c r="G31" s="112"/>
      <c r="H31" s="130"/>
      <c r="I31" s="130"/>
      <c r="J31" s="130"/>
      <c r="K31" s="110"/>
      <c r="L31" s="112"/>
      <c r="M31" s="116"/>
      <c r="N31" s="110"/>
      <c r="O31" s="110"/>
      <c r="P31" s="110"/>
      <c r="Q31" s="110"/>
      <c r="R31" s="110"/>
      <c r="S31" s="110"/>
      <c r="T31" s="110"/>
      <c r="U31" s="110"/>
      <c r="V31" s="116"/>
      <c r="W31" s="110"/>
      <c r="X31" s="110"/>
      <c r="Y31" s="112"/>
      <c r="Z31" s="112"/>
      <c r="AA31" s="112"/>
      <c r="AB31" s="112"/>
      <c r="AC31" s="112"/>
      <c r="AD31" s="112"/>
      <c r="AE31" s="112"/>
      <c r="AF31" s="112"/>
      <c r="AG31" s="112"/>
      <c r="AH31" s="112"/>
      <c r="AI31" s="112"/>
      <c r="AJ31" s="117"/>
    </row>
    <row r="32" spans="1:36" s="195" customFormat="1">
      <c r="A32" s="192"/>
      <c r="B32" s="187" t="s">
        <v>170</v>
      </c>
      <c r="C32" s="193"/>
      <c r="D32" s="188" t="e">
        <f>#REF!</f>
        <v>#REF!</v>
      </c>
      <c r="E32" s="189" t="e">
        <f>#REF!</f>
        <v>#REF!</v>
      </c>
      <c r="F32" s="191"/>
      <c r="G32" s="191"/>
      <c r="H32" s="184"/>
      <c r="I32" s="184"/>
      <c r="J32" s="194"/>
      <c r="K32" s="190">
        <v>0.02</v>
      </c>
      <c r="L32" s="191"/>
      <c r="M32" s="188">
        <v>10</v>
      </c>
      <c r="N32" s="190"/>
      <c r="O32" s="190"/>
      <c r="P32" s="190"/>
      <c r="Q32" s="190"/>
      <c r="R32" s="190"/>
      <c r="S32" s="190"/>
      <c r="T32" s="190"/>
      <c r="U32" s="190"/>
      <c r="V32" s="188"/>
      <c r="W32" s="190"/>
      <c r="X32" s="190" t="e">
        <f>(M32*E32)</f>
        <v>#REF!</v>
      </c>
      <c r="Y32" s="191"/>
      <c r="Z32" s="189"/>
      <c r="AA32" s="191"/>
      <c r="AB32" s="191"/>
      <c r="AC32" s="191"/>
      <c r="AD32" s="191" t="e">
        <f>(D32*X32*AD8)</f>
        <v>#REF!</v>
      </c>
      <c r="AE32" s="191"/>
      <c r="AG32" s="191"/>
      <c r="AH32" s="191"/>
      <c r="AI32" s="191"/>
      <c r="AJ32" s="196"/>
    </row>
    <row r="33" spans="1:36" s="201" customFormat="1">
      <c r="A33" s="200"/>
      <c r="B33" s="197" t="s">
        <v>152</v>
      </c>
      <c r="D33" s="188" t="e">
        <f>D32</f>
        <v>#REF!</v>
      </c>
      <c r="E33" s="189" t="e">
        <f>SQRT((2*3.14*0.3)^2+L33^2)*M33</f>
        <v>#REF!</v>
      </c>
      <c r="F33" s="189"/>
      <c r="G33" s="189"/>
      <c r="H33" s="202"/>
      <c r="I33" s="202"/>
      <c r="K33" s="198">
        <v>8.0000000000000002E-3</v>
      </c>
      <c r="L33" s="189">
        <v>0.15</v>
      </c>
      <c r="M33" s="199" t="e">
        <f>(E32/L33)+2</f>
        <v>#REF!</v>
      </c>
      <c r="N33" s="198"/>
      <c r="O33" s="198"/>
      <c r="P33" s="198"/>
      <c r="Q33" s="198"/>
      <c r="R33" s="198"/>
      <c r="S33" s="198" t="e">
        <f>(E33/12)</f>
        <v>#REF!</v>
      </c>
      <c r="T33" s="198"/>
      <c r="U33" s="198"/>
      <c r="V33" s="198"/>
      <c r="W33" s="198"/>
      <c r="X33" s="198" t="e">
        <f>(E33+($C$17*K33*S33))</f>
        <v>#REF!</v>
      </c>
      <c r="Y33" s="189"/>
      <c r="Z33" s="189" t="e">
        <f>(D33*X33*Z8)</f>
        <v>#REF!</v>
      </c>
      <c r="AA33" s="189"/>
      <c r="AB33" s="189"/>
      <c r="AC33" s="189"/>
      <c r="AD33" s="189"/>
      <c r="AE33" s="189"/>
      <c r="AF33" s="203"/>
      <c r="AG33" s="203"/>
      <c r="AH33" s="203"/>
      <c r="AI33" s="203"/>
      <c r="AJ33" s="204"/>
    </row>
    <row r="34" spans="1:36" s="201" customFormat="1">
      <c r="A34" s="206"/>
      <c r="B34" s="205" t="s">
        <v>153</v>
      </c>
      <c r="C34" s="207"/>
      <c r="D34" s="188" t="e">
        <f>D33</f>
        <v>#REF!</v>
      </c>
      <c r="E34" s="189">
        <f>2*3.14*((0.6-(2*$C$14)-(2*K33)-(2*K32)-K34)/2)</f>
        <v>1.3564800000000001</v>
      </c>
      <c r="F34" s="189"/>
      <c r="G34" s="189"/>
      <c r="H34" s="208"/>
      <c r="I34" s="208"/>
      <c r="K34" s="198">
        <v>1.2E-2</v>
      </c>
      <c r="L34" s="189">
        <v>1</v>
      </c>
      <c r="M34" s="199" t="e">
        <f>(E32/L34)+1</f>
        <v>#REF!</v>
      </c>
      <c r="N34" s="198"/>
      <c r="O34" s="198"/>
      <c r="P34" s="198"/>
      <c r="Q34" s="198"/>
      <c r="R34" s="198"/>
      <c r="S34" s="198"/>
      <c r="T34" s="198"/>
      <c r="U34" s="198"/>
      <c r="V34" s="198"/>
      <c r="W34" s="198"/>
      <c r="X34" s="198" t="e">
        <f>(E34*M34)</f>
        <v>#REF!</v>
      </c>
      <c r="Y34" s="189"/>
      <c r="Z34" s="189"/>
      <c r="AA34" s="189"/>
      <c r="AB34" s="189" t="e">
        <f>(D34*X34*AB16)</f>
        <v>#REF!</v>
      </c>
      <c r="AC34" s="189"/>
      <c r="AD34" s="189"/>
      <c r="AE34" s="189"/>
      <c r="AF34" s="189"/>
      <c r="AG34" s="189"/>
      <c r="AH34" s="189"/>
      <c r="AI34" s="189"/>
      <c r="AJ34" s="209"/>
    </row>
    <row r="35" spans="1:36" s="141" customFormat="1">
      <c r="A35" s="145"/>
      <c r="B35" s="146"/>
      <c r="C35" s="147"/>
      <c r="D35" s="116"/>
      <c r="E35" s="136"/>
      <c r="F35" s="137"/>
      <c r="G35" s="137"/>
      <c r="H35" s="148"/>
      <c r="I35" s="148"/>
      <c r="K35" s="140"/>
      <c r="L35" s="137"/>
      <c r="M35" s="142"/>
      <c r="N35" s="140"/>
      <c r="O35" s="140"/>
      <c r="P35" s="140"/>
      <c r="Q35" s="140"/>
      <c r="R35" s="140"/>
      <c r="S35" s="140"/>
      <c r="T35" s="140"/>
      <c r="U35" s="140"/>
      <c r="V35" s="140"/>
      <c r="W35" s="140"/>
      <c r="X35" s="140"/>
      <c r="Y35" s="137"/>
      <c r="Z35" s="137"/>
      <c r="AA35" s="137"/>
      <c r="AB35" s="137"/>
      <c r="AC35" s="137"/>
      <c r="AD35" s="137"/>
      <c r="AE35" s="137"/>
      <c r="AF35" s="137"/>
      <c r="AG35" s="137"/>
      <c r="AH35" s="137"/>
      <c r="AI35" s="137"/>
      <c r="AJ35" s="143"/>
    </row>
    <row r="36" spans="1:36" s="125" customFormat="1">
      <c r="A36" s="127"/>
      <c r="B36" s="186" t="s">
        <v>167</v>
      </c>
      <c r="D36" s="116"/>
      <c r="E36" s="112"/>
      <c r="F36" s="112"/>
      <c r="G36" s="112"/>
      <c r="H36" s="130"/>
      <c r="I36" s="130"/>
      <c r="J36" s="130"/>
      <c r="K36" s="110"/>
      <c r="L36" s="112"/>
      <c r="M36" s="116"/>
      <c r="N36" s="110"/>
      <c r="O36" s="110"/>
      <c r="P36" s="110"/>
      <c r="Q36" s="110"/>
      <c r="R36" s="110"/>
      <c r="S36" s="110"/>
      <c r="T36" s="110"/>
      <c r="U36" s="110"/>
      <c r="V36" s="116"/>
      <c r="W36" s="110"/>
      <c r="X36" s="110"/>
      <c r="Y36" s="112"/>
      <c r="Z36" s="112"/>
      <c r="AA36" s="112"/>
      <c r="AB36" s="112"/>
      <c r="AC36" s="112"/>
      <c r="AD36" s="112"/>
      <c r="AE36" s="112"/>
      <c r="AF36" s="112"/>
      <c r="AG36" s="112"/>
      <c r="AH36" s="112"/>
      <c r="AI36" s="112"/>
      <c r="AJ36" s="117"/>
    </row>
    <row r="37" spans="1:36" s="195" customFormat="1">
      <c r="A37" s="192"/>
      <c r="B37" s="187" t="s">
        <v>169</v>
      </c>
      <c r="C37" s="193"/>
      <c r="D37" s="188" t="e">
        <f>#REF!</f>
        <v>#REF!</v>
      </c>
      <c r="E37" s="189" t="e">
        <f>#REF!</f>
        <v>#REF!</v>
      </c>
      <c r="F37" s="191"/>
      <c r="G37" s="191"/>
      <c r="H37" s="184"/>
      <c r="I37" s="184"/>
      <c r="J37" s="194"/>
      <c r="K37" s="190">
        <v>0.02</v>
      </c>
      <c r="L37" s="191"/>
      <c r="M37" s="188">
        <v>12</v>
      </c>
      <c r="N37" s="190"/>
      <c r="O37" s="190"/>
      <c r="P37" s="190"/>
      <c r="Q37" s="190"/>
      <c r="R37" s="190"/>
      <c r="S37" s="190"/>
      <c r="T37" s="190"/>
      <c r="U37" s="190"/>
      <c r="V37" s="188"/>
      <c r="W37" s="190"/>
      <c r="X37" s="190" t="e">
        <f>(M37*E37)</f>
        <v>#REF!</v>
      </c>
      <c r="Y37" s="191"/>
      <c r="Z37" s="189"/>
      <c r="AA37" s="191"/>
      <c r="AB37" s="191"/>
      <c r="AC37" s="191"/>
      <c r="AD37" s="191" t="e">
        <f>(D37*X37*AD8)</f>
        <v>#REF!</v>
      </c>
      <c r="AE37" s="191"/>
      <c r="AG37" s="191"/>
      <c r="AH37" s="191"/>
      <c r="AI37" s="191"/>
      <c r="AJ37" s="196"/>
    </row>
    <row r="38" spans="1:36" s="201" customFormat="1">
      <c r="A38" s="200"/>
      <c r="B38" s="197" t="s">
        <v>152</v>
      </c>
      <c r="D38" s="188" t="e">
        <f>D37</f>
        <v>#REF!</v>
      </c>
      <c r="E38" s="189" t="e">
        <f>SQRT((2*3.14*0.375)^2+L38^2)*M38</f>
        <v>#REF!</v>
      </c>
      <c r="F38" s="189"/>
      <c r="G38" s="189"/>
      <c r="H38" s="202"/>
      <c r="I38" s="202"/>
      <c r="K38" s="198">
        <v>8.0000000000000002E-3</v>
      </c>
      <c r="L38" s="189">
        <v>0.15</v>
      </c>
      <c r="M38" s="199" t="e">
        <f>(E37/0.15)+2</f>
        <v>#REF!</v>
      </c>
      <c r="N38" s="198"/>
      <c r="O38" s="198"/>
      <c r="P38" s="198"/>
      <c r="Q38" s="198"/>
      <c r="R38" s="198"/>
      <c r="S38" s="198" t="e">
        <f>(E38/12)</f>
        <v>#REF!</v>
      </c>
      <c r="T38" s="198"/>
      <c r="U38" s="198"/>
      <c r="V38" s="198"/>
      <c r="W38" s="198"/>
      <c r="X38" s="198" t="e">
        <f>(E38+($C$17*K38*S38))</f>
        <v>#REF!</v>
      </c>
      <c r="Y38" s="189"/>
      <c r="Z38" s="189" t="e">
        <f>(D38*X38*Z8)</f>
        <v>#REF!</v>
      </c>
      <c r="AA38" s="189"/>
      <c r="AB38" s="189"/>
      <c r="AC38" s="189"/>
      <c r="AD38" s="189"/>
      <c r="AE38" s="189"/>
      <c r="AF38" s="203"/>
      <c r="AG38" s="203"/>
      <c r="AH38" s="203"/>
      <c r="AI38" s="203"/>
      <c r="AJ38" s="204"/>
    </row>
    <row r="39" spans="1:36" s="201" customFormat="1">
      <c r="A39" s="206"/>
      <c r="B39" s="205" t="s">
        <v>153</v>
      </c>
      <c r="C39" s="207"/>
      <c r="D39" s="188" t="e">
        <f>D38</f>
        <v>#REF!</v>
      </c>
      <c r="E39" s="189">
        <f>2*3.14*((0.75-(2*$C$14)-(2*K38)-(2*K37)-K39)/2)</f>
        <v>1.82748</v>
      </c>
      <c r="F39" s="189"/>
      <c r="G39" s="189"/>
      <c r="H39" s="208"/>
      <c r="I39" s="208"/>
      <c r="K39" s="198">
        <v>1.2E-2</v>
      </c>
      <c r="L39" s="189">
        <v>1</v>
      </c>
      <c r="M39" s="199" t="e">
        <f>(E37/L39)+1</f>
        <v>#REF!</v>
      </c>
      <c r="N39" s="198"/>
      <c r="O39" s="198"/>
      <c r="P39" s="198"/>
      <c r="Q39" s="198"/>
      <c r="R39" s="198"/>
      <c r="S39" s="198"/>
      <c r="T39" s="198"/>
      <c r="U39" s="198"/>
      <c r="V39" s="198"/>
      <c r="W39" s="198"/>
      <c r="X39" s="198" t="e">
        <f>(E39*M39)</f>
        <v>#REF!</v>
      </c>
      <c r="Y39" s="189"/>
      <c r="Z39" s="189"/>
      <c r="AA39" s="189"/>
      <c r="AB39" s="189" t="e">
        <f>(D39*X39*AB8)</f>
        <v>#REF!</v>
      </c>
      <c r="AC39" s="189"/>
      <c r="AD39" s="189"/>
      <c r="AE39" s="189"/>
      <c r="AF39" s="189"/>
      <c r="AG39" s="189"/>
      <c r="AH39" s="189"/>
      <c r="AI39" s="189"/>
      <c r="AJ39" s="209"/>
    </row>
    <row r="40" spans="1:36" s="141" customFormat="1">
      <c r="A40" s="145"/>
      <c r="B40" s="146"/>
      <c r="C40" s="147"/>
      <c r="D40" s="116"/>
      <c r="E40" s="136"/>
      <c r="F40" s="137"/>
      <c r="G40" s="137"/>
      <c r="H40" s="148"/>
      <c r="I40" s="148"/>
      <c r="K40" s="140"/>
      <c r="L40" s="137"/>
      <c r="M40" s="142"/>
      <c r="N40" s="140"/>
      <c r="O40" s="140"/>
      <c r="P40" s="140"/>
      <c r="Q40" s="140"/>
      <c r="R40" s="140"/>
      <c r="S40" s="140"/>
      <c r="T40" s="140"/>
      <c r="U40" s="140"/>
      <c r="V40" s="140"/>
      <c r="W40" s="140"/>
      <c r="X40" s="140"/>
      <c r="Y40" s="137"/>
      <c r="Z40" s="137"/>
      <c r="AA40" s="137"/>
      <c r="AB40" s="137"/>
      <c r="AC40" s="137"/>
      <c r="AD40" s="137"/>
      <c r="AE40" s="137"/>
      <c r="AF40" s="137"/>
      <c r="AG40" s="137"/>
      <c r="AH40" s="137"/>
      <c r="AI40" s="137"/>
      <c r="AJ40" s="143"/>
    </row>
    <row r="41" spans="1:36" s="141" customFormat="1">
      <c r="A41" s="149"/>
      <c r="B41" s="146"/>
      <c r="C41" s="147"/>
      <c r="D41" s="144"/>
      <c r="E41" s="136"/>
      <c r="F41" s="137"/>
      <c r="G41" s="137"/>
      <c r="H41" s="148"/>
      <c r="I41" s="148"/>
      <c r="J41" s="150"/>
      <c r="K41" s="140"/>
      <c r="L41" s="137"/>
      <c r="M41" s="151"/>
      <c r="N41" s="152"/>
      <c r="O41" s="152"/>
      <c r="P41" s="152"/>
      <c r="Q41" s="140"/>
      <c r="R41" s="140"/>
      <c r="S41" s="140"/>
      <c r="T41" s="140"/>
      <c r="U41" s="148"/>
      <c r="V41" s="148"/>
      <c r="W41" s="140"/>
      <c r="X41" s="140"/>
      <c r="Y41" s="137"/>
      <c r="Z41" s="137"/>
      <c r="AA41" s="137"/>
      <c r="AB41" s="137"/>
      <c r="AC41" s="137"/>
      <c r="AD41" s="137"/>
      <c r="AE41" s="137"/>
      <c r="AF41" s="137"/>
      <c r="AG41" s="137"/>
      <c r="AH41" s="137"/>
      <c r="AI41" s="137"/>
      <c r="AJ41" s="143"/>
    </row>
    <row r="42" spans="1:36" s="141" customFormat="1">
      <c r="A42" s="145"/>
      <c r="B42" s="139"/>
      <c r="C42" s="147"/>
      <c r="D42" s="144"/>
      <c r="E42" s="136"/>
      <c r="F42" s="137"/>
      <c r="G42" s="153"/>
      <c r="H42" s="148"/>
      <c r="I42" s="148"/>
      <c r="K42" s="140"/>
      <c r="L42" s="137"/>
      <c r="M42" s="142"/>
      <c r="N42" s="140"/>
      <c r="O42" s="140"/>
      <c r="P42" s="140"/>
      <c r="Q42" s="140"/>
      <c r="R42" s="140"/>
      <c r="S42" s="140"/>
      <c r="T42" s="140"/>
      <c r="U42" s="140"/>
      <c r="V42" s="140"/>
      <c r="W42" s="140"/>
      <c r="X42" s="140"/>
      <c r="Y42" s="137"/>
      <c r="Z42" s="137"/>
      <c r="AA42" s="137"/>
      <c r="AB42" s="137"/>
      <c r="AC42" s="137"/>
      <c r="AD42" s="137"/>
      <c r="AE42" s="137"/>
      <c r="AF42" s="137"/>
      <c r="AG42" s="137"/>
      <c r="AH42" s="137"/>
      <c r="AI42" s="137"/>
      <c r="AJ42" s="143"/>
    </row>
    <row r="43" spans="1:36">
      <c r="A43" s="154"/>
      <c r="B43" s="155"/>
      <c r="C43" s="156"/>
      <c r="D43" s="157"/>
      <c r="E43" s="158"/>
      <c r="F43" s="158"/>
      <c r="G43" s="159" t="s">
        <v>154</v>
      </c>
      <c r="H43" s="159">
        <f>SUM(H20:H42)</f>
        <v>0</v>
      </c>
      <c r="I43" s="159">
        <f>SUM(I20:I42)</f>
        <v>0</v>
      </c>
      <c r="J43" s="156"/>
      <c r="K43" s="160"/>
      <c r="L43" s="158"/>
      <c r="M43" s="157"/>
      <c r="N43" s="158"/>
      <c r="O43" s="158"/>
      <c r="P43" s="158"/>
      <c r="Q43" s="158"/>
      <c r="R43" s="158"/>
      <c r="S43" s="158"/>
      <c r="T43" s="158"/>
      <c r="U43" s="158"/>
      <c r="V43" s="157"/>
      <c r="W43" s="158"/>
      <c r="X43" s="159"/>
      <c r="Y43" s="159">
        <f>SUM(Y9:Y42)</f>
        <v>0</v>
      </c>
      <c r="Z43" s="159" t="e">
        <f t="shared" ref="Z43:AJ43" si="0">SUM(Z9:Z42)</f>
        <v>#REF!</v>
      </c>
      <c r="AA43" s="159">
        <f t="shared" si="0"/>
        <v>0</v>
      </c>
      <c r="AB43" s="159" t="e">
        <f t="shared" si="0"/>
        <v>#REF!</v>
      </c>
      <c r="AC43" s="159" t="e">
        <f t="shared" si="0"/>
        <v>#REF!</v>
      </c>
      <c r="AD43" s="159" t="e">
        <f t="shared" si="0"/>
        <v>#REF!</v>
      </c>
      <c r="AE43" s="159">
        <f t="shared" si="0"/>
        <v>0</v>
      </c>
      <c r="AF43" s="159">
        <f t="shared" si="0"/>
        <v>0</v>
      </c>
      <c r="AG43" s="159">
        <f t="shared" si="0"/>
        <v>0</v>
      </c>
      <c r="AH43" s="159">
        <f t="shared" si="0"/>
        <v>0</v>
      </c>
      <c r="AI43" s="159">
        <f t="shared" si="0"/>
        <v>0</v>
      </c>
      <c r="AJ43" s="159">
        <f t="shared" si="0"/>
        <v>0</v>
      </c>
    </row>
    <row r="44" spans="1:36">
      <c r="A44" s="162"/>
      <c r="B44" s="130"/>
      <c r="C44" s="163"/>
      <c r="D44" s="116"/>
      <c r="E44" s="112"/>
      <c r="F44" s="112"/>
      <c r="G44" s="112"/>
      <c r="H44" s="164" t="s">
        <v>12</v>
      </c>
      <c r="I44" s="164" t="s">
        <v>155</v>
      </c>
      <c r="J44" s="163"/>
      <c r="K44" s="110"/>
      <c r="L44" s="112"/>
      <c r="M44" s="116"/>
      <c r="N44" s="112"/>
      <c r="O44" s="112"/>
      <c r="P44" s="112"/>
      <c r="Q44" s="112"/>
      <c r="R44" s="112"/>
      <c r="S44" s="112"/>
      <c r="T44" s="112"/>
      <c r="U44" s="112"/>
      <c r="V44" s="116"/>
      <c r="W44" s="112"/>
      <c r="X44" s="164"/>
      <c r="Y44" s="164" t="s">
        <v>156</v>
      </c>
      <c r="Z44" s="164" t="s">
        <v>156</v>
      </c>
      <c r="AA44" s="164" t="s">
        <v>156</v>
      </c>
      <c r="AB44" s="164" t="s">
        <v>156</v>
      </c>
      <c r="AC44" s="164" t="s">
        <v>156</v>
      </c>
      <c r="AD44" s="164" t="s">
        <v>156</v>
      </c>
      <c r="AE44" s="164" t="s">
        <v>156</v>
      </c>
      <c r="AF44" s="164" t="s">
        <v>156</v>
      </c>
      <c r="AG44" s="164" t="s">
        <v>156</v>
      </c>
      <c r="AH44" s="164" t="s">
        <v>156</v>
      </c>
      <c r="AI44" s="164" t="s">
        <v>156</v>
      </c>
      <c r="AJ44" s="165" t="s">
        <v>156</v>
      </c>
    </row>
    <row r="45" spans="1:36">
      <c r="A45" s="166"/>
      <c r="B45" s="167"/>
      <c r="C45" s="168"/>
      <c r="D45" s="169"/>
      <c r="E45" s="170"/>
      <c r="F45" s="170"/>
      <c r="G45" s="171"/>
      <c r="H45" s="171"/>
      <c r="I45" s="170"/>
      <c r="J45" s="168"/>
      <c r="K45" s="172"/>
      <c r="L45" s="170"/>
      <c r="M45" s="169"/>
      <c r="N45" s="170"/>
      <c r="O45" s="170"/>
      <c r="P45" s="170"/>
      <c r="Q45" s="170"/>
      <c r="R45" s="170"/>
      <c r="S45" s="170"/>
      <c r="T45" s="170"/>
      <c r="U45" s="170"/>
      <c r="V45" s="169"/>
      <c r="W45" s="170"/>
      <c r="X45" s="170"/>
      <c r="Y45" s="170"/>
      <c r="Z45" s="170"/>
      <c r="AA45" s="170"/>
      <c r="AB45" s="170"/>
      <c r="AC45" s="170"/>
      <c r="AD45" s="170"/>
      <c r="AE45" s="352" t="s">
        <v>157</v>
      </c>
      <c r="AF45" s="352"/>
      <c r="AG45" s="352"/>
      <c r="AH45" s="352" t="e">
        <f>SUM(Y43:AJ43)</f>
        <v>#REF!</v>
      </c>
      <c r="AI45" s="352"/>
      <c r="AJ45" s="173"/>
    </row>
    <row r="46" spans="1:36" ht="13.5" thickBot="1">
      <c r="A46" s="174"/>
      <c r="B46" s="175"/>
      <c r="C46" s="175"/>
      <c r="D46" s="176"/>
      <c r="E46" s="177"/>
      <c r="F46" s="177"/>
      <c r="G46" s="177"/>
      <c r="H46" s="177"/>
      <c r="I46" s="177"/>
      <c r="J46" s="177"/>
      <c r="K46" s="178"/>
      <c r="L46" s="177"/>
      <c r="M46" s="176"/>
      <c r="N46" s="177"/>
      <c r="O46" s="177"/>
      <c r="P46" s="177"/>
      <c r="Q46" s="177"/>
      <c r="R46" s="177"/>
      <c r="S46" s="177"/>
      <c r="T46" s="177"/>
      <c r="U46" s="177"/>
      <c r="V46" s="176"/>
      <c r="W46" s="177"/>
      <c r="X46" s="177"/>
      <c r="Y46" s="177"/>
      <c r="Z46" s="177"/>
      <c r="AA46" s="177"/>
      <c r="AB46" s="177"/>
      <c r="AC46" s="177"/>
      <c r="AD46" s="177"/>
      <c r="AE46" s="352" t="s">
        <v>158</v>
      </c>
      <c r="AF46" s="352"/>
      <c r="AG46" s="352"/>
      <c r="AH46" s="352" t="e">
        <f>AH45/1000</f>
        <v>#REF!</v>
      </c>
      <c r="AI46" s="352"/>
      <c r="AJ46" s="179"/>
    </row>
    <row r="47" spans="1:36" s="125" customFormat="1">
      <c r="A47" s="121"/>
      <c r="B47" s="122"/>
      <c r="C47" s="122"/>
      <c r="D47" s="122"/>
      <c r="E47" s="122"/>
      <c r="F47" s="122"/>
      <c r="G47" s="122"/>
      <c r="H47" s="122"/>
      <c r="I47" s="122"/>
      <c r="J47" s="122"/>
      <c r="K47" s="123"/>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4"/>
    </row>
    <row r="48" spans="1:36" s="125" customFormat="1">
      <c r="A48" s="138"/>
      <c r="B48" s="122"/>
      <c r="C48" s="122"/>
      <c r="D48" s="122"/>
      <c r="E48" s="122"/>
      <c r="F48" s="122"/>
      <c r="G48" s="122"/>
      <c r="H48" s="122"/>
      <c r="I48" s="122"/>
      <c r="J48" s="122"/>
      <c r="K48" s="123"/>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t="e">
        <f>AH45/#REF!</f>
        <v>#REF!</v>
      </c>
      <c r="AJ48" s="124"/>
    </row>
    <row r="49" spans="1:36" s="125" customFormat="1">
      <c r="A49" s="121"/>
      <c r="B49" s="122"/>
      <c r="C49" s="122"/>
      <c r="D49" s="122"/>
      <c r="E49" s="122"/>
      <c r="F49" s="122"/>
      <c r="G49" s="122"/>
      <c r="H49" s="122"/>
      <c r="I49" s="122"/>
      <c r="J49" s="122"/>
      <c r="K49" s="123"/>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4"/>
    </row>
    <row r="50" spans="1:36" s="125" customFormat="1">
      <c r="A50" s="121"/>
      <c r="B50" s="122"/>
      <c r="C50" s="122"/>
      <c r="D50" s="122"/>
      <c r="E50" s="122"/>
      <c r="F50" s="122"/>
      <c r="G50" s="122"/>
      <c r="H50" s="122"/>
      <c r="I50" s="122"/>
      <c r="J50" s="122"/>
      <c r="K50" s="123"/>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4"/>
    </row>
    <row r="51" spans="1:36" s="125" customFormat="1">
      <c r="A51" s="121"/>
      <c r="B51" s="122"/>
      <c r="C51" s="122"/>
      <c r="D51" s="122"/>
      <c r="E51" s="122"/>
      <c r="F51" s="122"/>
      <c r="G51" s="122"/>
      <c r="H51" s="122"/>
      <c r="I51" s="122"/>
      <c r="J51" s="122"/>
      <c r="K51" s="123"/>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4"/>
    </row>
    <row r="52" spans="1:36" s="125" customFormat="1">
      <c r="A52" s="121"/>
      <c r="B52" s="122"/>
      <c r="C52" s="122"/>
      <c r="D52" s="122"/>
      <c r="E52" s="122"/>
      <c r="F52" s="122"/>
      <c r="G52" s="122"/>
      <c r="H52" s="122"/>
      <c r="I52" s="122"/>
      <c r="J52" s="122"/>
      <c r="K52" s="123"/>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4"/>
    </row>
    <row r="53" spans="1:36" s="125" customFormat="1">
      <c r="A53" s="121"/>
      <c r="B53" s="122"/>
      <c r="C53" s="122"/>
      <c r="D53" s="122"/>
      <c r="E53" s="122"/>
      <c r="F53" s="122"/>
      <c r="G53" s="122"/>
      <c r="H53" s="122"/>
      <c r="I53" s="122"/>
      <c r="J53" s="122"/>
      <c r="K53" s="123"/>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4"/>
    </row>
    <row r="54" spans="1:36" s="125" customFormat="1">
      <c r="A54" s="121"/>
      <c r="B54" s="122"/>
      <c r="C54" s="122"/>
      <c r="D54" s="122"/>
      <c r="E54" s="122"/>
      <c r="F54" s="122"/>
      <c r="G54" s="122"/>
      <c r="H54" s="122"/>
      <c r="I54" s="122"/>
      <c r="J54" s="122"/>
      <c r="K54" s="123"/>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4"/>
    </row>
    <row r="55" spans="1:36" s="125" customFormat="1">
      <c r="A55" s="121"/>
      <c r="B55" s="122"/>
      <c r="C55" s="122"/>
      <c r="D55" s="122"/>
      <c r="E55" s="122"/>
      <c r="F55" s="122"/>
      <c r="G55" s="122"/>
      <c r="H55" s="122"/>
      <c r="I55" s="122"/>
      <c r="J55" s="122"/>
      <c r="K55" s="123"/>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4"/>
    </row>
    <row r="56" spans="1:36" s="125" customFormat="1">
      <c r="A56" s="121"/>
      <c r="B56" s="122"/>
      <c r="C56" s="122"/>
      <c r="D56" s="122"/>
      <c r="E56" s="122"/>
      <c r="F56" s="122"/>
      <c r="G56" s="122"/>
      <c r="H56" s="122"/>
      <c r="I56" s="122"/>
      <c r="J56" s="122"/>
      <c r="K56" s="123"/>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4"/>
    </row>
    <row r="57" spans="1:36" s="125" customFormat="1">
      <c r="A57" s="121"/>
      <c r="B57" s="122"/>
      <c r="C57" s="122"/>
      <c r="D57" s="122"/>
      <c r="E57" s="122"/>
      <c r="F57" s="122"/>
      <c r="G57" s="122"/>
      <c r="H57" s="122"/>
      <c r="I57" s="122"/>
      <c r="J57" s="122"/>
      <c r="K57" s="123"/>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4"/>
    </row>
    <row r="58" spans="1:36" s="125" customFormat="1">
      <c r="A58" s="121"/>
      <c r="B58" s="122"/>
      <c r="C58" s="122"/>
      <c r="D58" s="122"/>
      <c r="E58" s="122"/>
      <c r="F58" s="122"/>
      <c r="G58" s="122"/>
      <c r="H58" s="122"/>
      <c r="I58" s="122"/>
      <c r="J58" s="122"/>
      <c r="K58" s="123"/>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4"/>
    </row>
    <row r="59" spans="1:36" s="125" customFormat="1">
      <c r="A59" s="121"/>
      <c r="B59" s="122"/>
      <c r="C59" s="122"/>
      <c r="D59" s="122"/>
      <c r="E59" s="122"/>
      <c r="F59" s="122"/>
      <c r="G59" s="122"/>
      <c r="H59" s="122"/>
      <c r="I59" s="122"/>
      <c r="J59" s="122"/>
      <c r="K59" s="123"/>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4"/>
    </row>
    <row r="60" spans="1:36" s="125" customFormat="1">
      <c r="A60" s="121"/>
      <c r="B60" s="122"/>
      <c r="C60" s="122"/>
      <c r="D60" s="122"/>
      <c r="E60" s="122"/>
      <c r="F60" s="122"/>
      <c r="G60" s="122"/>
      <c r="H60" s="122"/>
      <c r="I60" s="122"/>
      <c r="J60" s="122"/>
      <c r="K60" s="123"/>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4"/>
    </row>
    <row r="61" spans="1:36" s="125" customFormat="1">
      <c r="A61" s="121"/>
      <c r="B61" s="122"/>
      <c r="C61" s="122"/>
      <c r="D61" s="122"/>
      <c r="E61" s="122"/>
      <c r="F61" s="122"/>
      <c r="G61" s="122"/>
      <c r="H61" s="122"/>
      <c r="I61" s="122"/>
      <c r="J61" s="122"/>
      <c r="K61" s="123"/>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4"/>
    </row>
    <row r="62" spans="1:36" s="125" customFormat="1">
      <c r="A62" s="121"/>
      <c r="B62" s="122"/>
      <c r="C62" s="122"/>
      <c r="D62" s="122"/>
      <c r="E62" s="122"/>
      <c r="F62" s="122"/>
      <c r="G62" s="122"/>
      <c r="H62" s="122"/>
      <c r="I62" s="122"/>
      <c r="J62" s="122"/>
      <c r="K62" s="123"/>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4"/>
    </row>
    <row r="63" spans="1:36" s="125" customFormat="1">
      <c r="A63" s="121"/>
      <c r="B63" s="122"/>
      <c r="C63" s="122"/>
      <c r="D63" s="122"/>
      <c r="E63" s="122"/>
      <c r="F63" s="122"/>
      <c r="G63" s="122"/>
      <c r="H63" s="122"/>
      <c r="I63" s="122"/>
      <c r="J63" s="122"/>
      <c r="K63" s="123"/>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4"/>
    </row>
    <row r="64" spans="1:36" s="125" customFormat="1">
      <c r="A64" s="121"/>
      <c r="B64" s="122"/>
      <c r="C64" s="122"/>
      <c r="D64" s="122"/>
      <c r="E64" s="122"/>
      <c r="F64" s="122"/>
      <c r="G64" s="122"/>
      <c r="H64" s="122"/>
      <c r="I64" s="122"/>
      <c r="J64" s="122"/>
      <c r="K64" s="123"/>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4"/>
    </row>
    <row r="65" spans="1:36" s="125" customFormat="1">
      <c r="A65" s="121"/>
      <c r="B65" s="122"/>
      <c r="C65" s="122"/>
      <c r="D65" s="122"/>
      <c r="E65" s="122"/>
      <c r="F65" s="122"/>
      <c r="G65" s="122"/>
      <c r="H65" s="122"/>
      <c r="I65" s="122"/>
      <c r="J65" s="122"/>
      <c r="K65" s="123"/>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4"/>
    </row>
    <row r="66" spans="1:36" s="125" customFormat="1">
      <c r="A66" s="121"/>
      <c r="B66" s="122"/>
      <c r="C66" s="122"/>
      <c r="D66" s="122"/>
      <c r="E66" s="122"/>
      <c r="F66" s="122"/>
      <c r="G66" s="122"/>
      <c r="H66" s="122"/>
      <c r="I66" s="122"/>
      <c r="J66" s="122"/>
      <c r="K66" s="123"/>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4"/>
    </row>
    <row r="67" spans="1:36" s="125" customFormat="1">
      <c r="A67" s="121"/>
      <c r="B67" s="122"/>
      <c r="C67" s="122"/>
      <c r="D67" s="122"/>
      <c r="E67" s="122"/>
      <c r="F67" s="122"/>
      <c r="G67" s="122"/>
      <c r="H67" s="122"/>
      <c r="I67" s="122"/>
      <c r="J67" s="122"/>
      <c r="K67" s="123"/>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4"/>
    </row>
    <row r="68" spans="1:36" s="125" customFormat="1">
      <c r="A68" s="121"/>
      <c r="B68" s="122"/>
      <c r="C68" s="122"/>
      <c r="D68" s="122"/>
      <c r="E68" s="122"/>
      <c r="F68" s="122"/>
      <c r="G68" s="122"/>
      <c r="H68" s="122"/>
      <c r="I68" s="122"/>
      <c r="J68" s="122"/>
      <c r="K68" s="123"/>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4"/>
    </row>
    <row r="69" spans="1:36" s="125" customFormat="1">
      <c r="A69" s="121"/>
      <c r="B69" s="122"/>
      <c r="C69" s="122"/>
      <c r="D69" s="122"/>
      <c r="E69" s="122"/>
      <c r="F69" s="122"/>
      <c r="G69" s="122"/>
      <c r="H69" s="122"/>
      <c r="I69" s="122"/>
      <c r="J69" s="122"/>
      <c r="K69" s="123"/>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4"/>
    </row>
    <row r="70" spans="1:36" s="125" customFormat="1">
      <c r="A70" s="121"/>
      <c r="B70" s="122"/>
      <c r="C70" s="122"/>
      <c r="D70" s="122"/>
      <c r="E70" s="122"/>
      <c r="F70" s="122"/>
      <c r="G70" s="122"/>
      <c r="H70" s="122"/>
      <c r="I70" s="122"/>
      <c r="J70" s="122"/>
      <c r="K70" s="123"/>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4"/>
    </row>
    <row r="71" spans="1:36" s="125" customFormat="1">
      <c r="A71" s="121"/>
      <c r="B71" s="122"/>
      <c r="C71" s="122"/>
      <c r="D71" s="122"/>
      <c r="E71" s="122"/>
      <c r="F71" s="122"/>
      <c r="G71" s="122"/>
      <c r="H71" s="122"/>
      <c r="I71" s="122"/>
      <c r="J71" s="122"/>
      <c r="K71" s="123"/>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4"/>
    </row>
    <row r="72" spans="1:36" s="125" customFormat="1">
      <c r="A72" s="121"/>
      <c r="B72" s="122"/>
      <c r="C72" s="122"/>
      <c r="D72" s="122"/>
      <c r="E72" s="122"/>
      <c r="F72" s="122"/>
      <c r="G72" s="122"/>
      <c r="H72" s="122"/>
      <c r="I72" s="122"/>
      <c r="J72" s="122"/>
      <c r="K72" s="123"/>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4"/>
    </row>
    <row r="73" spans="1:36" s="125" customFormat="1">
      <c r="A73" s="121"/>
      <c r="B73" s="122"/>
      <c r="C73" s="122"/>
      <c r="D73" s="122"/>
      <c r="E73" s="122"/>
      <c r="F73" s="122"/>
      <c r="G73" s="122"/>
      <c r="H73" s="122"/>
      <c r="I73" s="122"/>
      <c r="J73" s="122"/>
      <c r="K73" s="123"/>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4"/>
    </row>
    <row r="74" spans="1:36" s="125" customFormat="1">
      <c r="A74" s="121"/>
      <c r="B74" s="122"/>
      <c r="C74" s="122"/>
      <c r="D74" s="122"/>
      <c r="E74" s="122"/>
      <c r="F74" s="122"/>
      <c r="G74" s="122"/>
      <c r="H74" s="122"/>
      <c r="I74" s="122"/>
      <c r="J74" s="122"/>
      <c r="K74" s="123"/>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4"/>
    </row>
    <row r="75" spans="1:36" s="125" customFormat="1">
      <c r="A75" s="121"/>
      <c r="B75" s="122"/>
      <c r="C75" s="122"/>
      <c r="D75" s="122"/>
      <c r="E75" s="122"/>
      <c r="F75" s="122"/>
      <c r="G75" s="122"/>
      <c r="H75" s="122"/>
      <c r="I75" s="122"/>
      <c r="J75" s="122"/>
      <c r="K75" s="123"/>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4"/>
    </row>
    <row r="76" spans="1:36" s="125" customFormat="1">
      <c r="A76" s="121"/>
      <c r="B76" s="122"/>
      <c r="C76" s="122"/>
      <c r="D76" s="122"/>
      <c r="E76" s="122"/>
      <c r="F76" s="122"/>
      <c r="G76" s="122"/>
      <c r="H76" s="122"/>
      <c r="I76" s="122"/>
      <c r="J76" s="122"/>
      <c r="K76" s="123"/>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4"/>
    </row>
    <row r="77" spans="1:36" s="125" customFormat="1">
      <c r="A77" s="121"/>
      <c r="B77" s="122"/>
      <c r="C77" s="122"/>
      <c r="D77" s="122"/>
      <c r="E77" s="122"/>
      <c r="F77" s="122"/>
      <c r="G77" s="122"/>
      <c r="H77" s="122"/>
      <c r="I77" s="122"/>
      <c r="J77" s="122"/>
      <c r="K77" s="123"/>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4"/>
    </row>
    <row r="78" spans="1:36" s="125" customFormat="1">
      <c r="A78" s="121"/>
      <c r="B78" s="122"/>
      <c r="C78" s="122"/>
      <c r="D78" s="122"/>
      <c r="E78" s="122"/>
      <c r="F78" s="122"/>
      <c r="G78" s="122"/>
      <c r="H78" s="122"/>
      <c r="I78" s="122"/>
      <c r="J78" s="122"/>
      <c r="K78" s="123"/>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4"/>
    </row>
    <row r="79" spans="1:36" s="125" customFormat="1">
      <c r="A79" s="121"/>
      <c r="B79" s="122"/>
      <c r="C79" s="122"/>
      <c r="D79" s="122"/>
      <c r="E79" s="122"/>
      <c r="F79" s="122"/>
      <c r="G79" s="122"/>
      <c r="H79" s="122"/>
      <c r="I79" s="122"/>
      <c r="J79" s="122"/>
      <c r="K79" s="123"/>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4"/>
    </row>
    <row r="80" spans="1:36" s="125" customFormat="1">
      <c r="A80" s="121"/>
      <c r="B80" s="122"/>
      <c r="C80" s="122"/>
      <c r="D80" s="122"/>
      <c r="E80" s="122"/>
      <c r="F80" s="122"/>
      <c r="G80" s="122"/>
      <c r="H80" s="122"/>
      <c r="I80" s="122"/>
      <c r="J80" s="122"/>
      <c r="K80" s="123"/>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4"/>
    </row>
    <row r="81" spans="1:36" s="125" customFormat="1">
      <c r="A81" s="121"/>
      <c r="B81" s="122"/>
      <c r="C81" s="122"/>
      <c r="D81" s="122"/>
      <c r="E81" s="122"/>
      <c r="F81" s="122"/>
      <c r="G81" s="122"/>
      <c r="H81" s="122"/>
      <c r="I81" s="122"/>
      <c r="J81" s="122"/>
      <c r="K81" s="123"/>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4"/>
    </row>
    <row r="82" spans="1:36" s="125" customFormat="1">
      <c r="A82" s="121"/>
      <c r="B82" s="122"/>
      <c r="C82" s="122"/>
      <c r="D82" s="122"/>
      <c r="E82" s="122"/>
      <c r="F82" s="122"/>
      <c r="G82" s="122"/>
      <c r="H82" s="122"/>
      <c r="I82" s="122"/>
      <c r="J82" s="122"/>
      <c r="K82" s="123"/>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4"/>
    </row>
    <row r="83" spans="1:36" s="125" customFormat="1">
      <c r="A83" s="121"/>
      <c r="B83" s="122"/>
      <c r="C83" s="122"/>
      <c r="D83" s="122"/>
      <c r="E83" s="122"/>
      <c r="F83" s="122"/>
      <c r="G83" s="122"/>
      <c r="H83" s="122"/>
      <c r="I83" s="122"/>
      <c r="J83" s="122"/>
      <c r="K83" s="123"/>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4"/>
    </row>
    <row r="84" spans="1:36" s="125" customFormat="1">
      <c r="A84" s="121"/>
      <c r="B84" s="122"/>
      <c r="C84" s="122"/>
      <c r="D84" s="122"/>
      <c r="E84" s="122"/>
      <c r="F84" s="122"/>
      <c r="G84" s="122"/>
      <c r="H84" s="122"/>
      <c r="I84" s="122"/>
      <c r="J84" s="122"/>
      <c r="K84" s="123"/>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4"/>
    </row>
    <row r="85" spans="1:36" s="125" customFormat="1">
      <c r="A85" s="121"/>
      <c r="B85" s="122"/>
      <c r="C85" s="122"/>
      <c r="D85" s="122"/>
      <c r="E85" s="122"/>
      <c r="F85" s="122"/>
      <c r="G85" s="122"/>
      <c r="H85" s="122"/>
      <c r="I85" s="122"/>
      <c r="J85" s="122"/>
      <c r="K85" s="123"/>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4"/>
    </row>
    <row r="86" spans="1:36" s="125" customFormat="1">
      <c r="A86" s="121"/>
      <c r="B86" s="122"/>
      <c r="C86" s="122"/>
      <c r="D86" s="122"/>
      <c r="E86" s="122"/>
      <c r="F86" s="122"/>
      <c r="G86" s="122"/>
      <c r="H86" s="122"/>
      <c r="I86" s="122"/>
      <c r="J86" s="122"/>
      <c r="K86" s="123"/>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4"/>
    </row>
    <row r="87" spans="1:36" s="125" customFormat="1">
      <c r="A87" s="121"/>
      <c r="B87" s="122"/>
      <c r="C87" s="122"/>
      <c r="D87" s="122"/>
      <c r="E87" s="122"/>
      <c r="F87" s="122"/>
      <c r="G87" s="122"/>
      <c r="H87" s="122"/>
      <c r="I87" s="122"/>
      <c r="J87" s="122"/>
      <c r="K87" s="123"/>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4"/>
    </row>
    <row r="88" spans="1:36" s="125" customFormat="1">
      <c r="A88" s="121"/>
      <c r="B88" s="122"/>
      <c r="C88" s="122"/>
      <c r="D88" s="122"/>
      <c r="E88" s="122"/>
      <c r="F88" s="122"/>
      <c r="G88" s="122"/>
      <c r="H88" s="122"/>
      <c r="I88" s="122"/>
      <c r="J88" s="122"/>
      <c r="K88" s="123"/>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4"/>
    </row>
    <row r="89" spans="1:36" s="125" customFormat="1">
      <c r="A89" s="121"/>
      <c r="B89" s="122"/>
      <c r="C89" s="122"/>
      <c r="D89" s="122"/>
      <c r="E89" s="122"/>
      <c r="F89" s="122"/>
      <c r="G89" s="122"/>
      <c r="H89" s="122"/>
      <c r="I89" s="122"/>
      <c r="J89" s="122"/>
      <c r="K89" s="123"/>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4"/>
    </row>
    <row r="90" spans="1:36" s="125" customFormat="1">
      <c r="A90" s="121"/>
      <c r="B90" s="122"/>
      <c r="C90" s="122"/>
      <c r="D90" s="122"/>
      <c r="E90" s="122"/>
      <c r="F90" s="122"/>
      <c r="G90" s="122"/>
      <c r="H90" s="122"/>
      <c r="I90" s="122"/>
      <c r="J90" s="122"/>
      <c r="K90" s="123"/>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4"/>
    </row>
    <row r="91" spans="1:36" s="125" customFormat="1">
      <c r="A91" s="121"/>
      <c r="B91" s="122"/>
      <c r="C91" s="122"/>
      <c r="D91" s="122"/>
      <c r="E91" s="122"/>
      <c r="F91" s="122"/>
      <c r="G91" s="122"/>
      <c r="H91" s="122"/>
      <c r="I91" s="122"/>
      <c r="J91" s="122"/>
      <c r="K91" s="123"/>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4"/>
    </row>
    <row r="92" spans="1:36" s="125" customFormat="1">
      <c r="A92" s="121"/>
      <c r="B92" s="122"/>
      <c r="C92" s="122"/>
      <c r="D92" s="122"/>
      <c r="E92" s="122"/>
      <c r="F92" s="122"/>
      <c r="G92" s="122"/>
      <c r="H92" s="122"/>
      <c r="I92" s="122"/>
      <c r="J92" s="122"/>
      <c r="K92" s="123"/>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4"/>
    </row>
    <row r="93" spans="1:36" s="125" customFormat="1">
      <c r="A93" s="121"/>
      <c r="B93" s="122"/>
      <c r="C93" s="122"/>
      <c r="D93" s="122"/>
      <c r="E93" s="122"/>
      <c r="F93" s="122"/>
      <c r="G93" s="122"/>
      <c r="H93" s="122"/>
      <c r="I93" s="122"/>
      <c r="J93" s="122"/>
      <c r="K93" s="123"/>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4"/>
    </row>
    <row r="94" spans="1:36" s="125" customFormat="1">
      <c r="A94" s="121"/>
      <c r="B94" s="122"/>
      <c r="C94" s="122"/>
      <c r="D94" s="122"/>
      <c r="E94" s="122"/>
      <c r="F94" s="122"/>
      <c r="G94" s="122"/>
      <c r="H94" s="122"/>
      <c r="I94" s="122"/>
      <c r="J94" s="122"/>
      <c r="K94" s="123"/>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4"/>
    </row>
    <row r="95" spans="1:36" s="125" customFormat="1">
      <c r="A95" s="121"/>
      <c r="B95" s="122"/>
      <c r="C95" s="122"/>
      <c r="D95" s="122"/>
      <c r="E95" s="122"/>
      <c r="F95" s="122"/>
      <c r="G95" s="122"/>
      <c r="H95" s="122"/>
      <c r="I95" s="122"/>
      <c r="J95" s="122"/>
      <c r="K95" s="123"/>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4"/>
    </row>
    <row r="96" spans="1:36" s="125" customFormat="1">
      <c r="A96" s="121"/>
      <c r="B96" s="122"/>
      <c r="C96" s="122"/>
      <c r="D96" s="122"/>
      <c r="E96" s="122"/>
      <c r="F96" s="122"/>
      <c r="G96" s="122"/>
      <c r="H96" s="122"/>
      <c r="I96" s="122"/>
      <c r="J96" s="122"/>
      <c r="K96" s="123"/>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4"/>
    </row>
    <row r="97" spans="1:36" s="125" customFormat="1">
      <c r="A97" s="121"/>
      <c r="B97" s="122"/>
      <c r="C97" s="122"/>
      <c r="D97" s="122"/>
      <c r="E97" s="122"/>
      <c r="F97" s="122"/>
      <c r="G97" s="122"/>
      <c r="H97" s="122"/>
      <c r="I97" s="122"/>
      <c r="J97" s="122"/>
      <c r="K97" s="123"/>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4"/>
    </row>
    <row r="98" spans="1:36" s="118" customFormat="1">
      <c r="A98" s="121"/>
      <c r="B98" s="122"/>
      <c r="C98" s="122"/>
      <c r="D98" s="122"/>
      <c r="E98" s="122"/>
      <c r="F98" s="122"/>
      <c r="G98" s="122"/>
      <c r="H98" s="122"/>
      <c r="I98" s="122"/>
      <c r="J98" s="122"/>
      <c r="K98" s="123"/>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4"/>
    </row>
  </sheetData>
  <mergeCells count="30">
    <mergeCell ref="A5:J5"/>
    <mergeCell ref="A6:A8"/>
    <mergeCell ref="B6:B8"/>
    <mergeCell ref="C6:C8"/>
    <mergeCell ref="D6:D7"/>
    <mergeCell ref="E6:E7"/>
    <mergeCell ref="F6:F7"/>
    <mergeCell ref="G6:G7"/>
    <mergeCell ref="H6:H7"/>
    <mergeCell ref="I6:I7"/>
    <mergeCell ref="J6:M6"/>
    <mergeCell ref="N6:X6"/>
    <mergeCell ref="Y6:AJ6"/>
    <mergeCell ref="J7:J8"/>
    <mergeCell ref="M7:M8"/>
    <mergeCell ref="N7:N8"/>
    <mergeCell ref="O7:O8"/>
    <mergeCell ref="P7:P8"/>
    <mergeCell ref="Q7:Q8"/>
    <mergeCell ref="R7:R8"/>
    <mergeCell ref="AE45:AG45"/>
    <mergeCell ref="AH45:AI45"/>
    <mergeCell ref="AE46:AG46"/>
    <mergeCell ref="AH46:AI46"/>
    <mergeCell ref="S7:S8"/>
    <mergeCell ref="T7:T8"/>
    <mergeCell ref="U7:U8"/>
    <mergeCell ref="V7:V8"/>
    <mergeCell ref="W7:W8"/>
    <mergeCell ref="X7:X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BOQ</vt:lpstr>
      <vt:lpstr>Occupancy</vt:lpstr>
      <vt:lpstr>Opening Schedule</vt:lpstr>
      <vt:lpstr>BBS-Pile</vt:lpstr>
      <vt:lpstr>BOQ!Print_Area</vt:lpstr>
      <vt:lpstr>'Opening Schedule'!Print_Area</vt:lpstr>
      <vt:lpstr>BOQ!Print_Titles</vt:lpstr>
    </vt:vector>
  </TitlesOfParts>
  <Company>DCPL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civil</dc:creator>
  <cp:lastModifiedBy>Pooja Ghag</cp:lastModifiedBy>
  <cp:lastPrinted>2024-04-12T13:00:09Z</cp:lastPrinted>
  <dcterms:created xsi:type="dcterms:W3CDTF">2002-12-23T06:08:22Z</dcterms:created>
  <dcterms:modified xsi:type="dcterms:W3CDTF">2024-04-12T13:57:27Z</dcterms:modified>
</cp:coreProperties>
</file>